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3115" windowHeight="9645"/>
  </bookViews>
  <sheets>
    <sheet name="Thoreau" sheetId="1" r:id="rId1"/>
    <sheet name="Ripley" sheetId="3" r:id="rId2"/>
    <sheet name="Alcott" sheetId="5" r:id="rId3"/>
  </sheets>
  <definedNames>
    <definedName name="_xlnm._FilterDatabase" localSheetId="2" hidden="1">Alcott!$A$7:$BD$63</definedName>
    <definedName name="_xlnm._FilterDatabase" localSheetId="1" hidden="1">Ripley!$A$7:$BE$79</definedName>
    <definedName name="_xlnm._FilterDatabase" localSheetId="0" hidden="1">Thoreau!$A$7:$BC$63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5" l="1"/>
  <c r="AC63" i="5" l="1"/>
  <c r="H63" i="1" l="1"/>
  <c r="F63" i="5" l="1"/>
  <c r="H63" i="5"/>
  <c r="R13" i="5" l="1"/>
  <c r="S9" i="5"/>
  <c r="X9" i="5" s="1"/>
  <c r="T9" i="5"/>
  <c r="AE9" i="5" s="1"/>
  <c r="S10" i="5"/>
  <c r="X10" i="5" s="1"/>
  <c r="T10" i="5"/>
  <c r="AE10" i="5" s="1"/>
  <c r="S11" i="5"/>
  <c r="X11" i="5" s="1"/>
  <c r="T11" i="5"/>
  <c r="AE11" i="5" s="1"/>
  <c r="S12" i="5"/>
  <c r="X12" i="5" s="1"/>
  <c r="T12" i="5"/>
  <c r="AE12" i="5" s="1"/>
  <c r="S13" i="5"/>
  <c r="T13" i="5"/>
  <c r="AE13" i="5" s="1"/>
  <c r="S14" i="5"/>
  <c r="X14" i="5" s="1"/>
  <c r="T14" i="5"/>
  <c r="AE14" i="5" s="1"/>
  <c r="S15" i="5"/>
  <c r="T15" i="5"/>
  <c r="AE15" i="5" s="1"/>
  <c r="S16" i="5"/>
  <c r="X16" i="5" s="1"/>
  <c r="T16" i="5"/>
  <c r="AE16" i="5" s="1"/>
  <c r="S17" i="5"/>
  <c r="X17" i="5" s="1"/>
  <c r="T17" i="5"/>
  <c r="AE17" i="5" s="1"/>
  <c r="S18" i="5"/>
  <c r="X18" i="5" s="1"/>
  <c r="T18" i="5"/>
  <c r="AE18" i="5" s="1"/>
  <c r="S19" i="5"/>
  <c r="X19" i="5" s="1"/>
  <c r="T19" i="5"/>
  <c r="AE19" i="5" s="1"/>
  <c r="S20" i="5"/>
  <c r="X20" i="5" s="1"/>
  <c r="T20" i="5"/>
  <c r="AE20" i="5" s="1"/>
  <c r="S21" i="5"/>
  <c r="X21" i="5" s="1"/>
  <c r="T21" i="5"/>
  <c r="AE21" i="5" s="1"/>
  <c r="S22" i="5"/>
  <c r="X22" i="5" s="1"/>
  <c r="T22" i="5"/>
  <c r="AE22" i="5" s="1"/>
  <c r="S23" i="5"/>
  <c r="T23" i="5"/>
  <c r="AE23" i="5" s="1"/>
  <c r="S24" i="5"/>
  <c r="T24" i="5"/>
  <c r="AE24" i="5" s="1"/>
  <c r="S25" i="5"/>
  <c r="T25" i="5"/>
  <c r="AE25" i="5" s="1"/>
  <c r="S26" i="5"/>
  <c r="X26" i="5" s="1"/>
  <c r="T26" i="5"/>
  <c r="AE26" i="5" s="1"/>
  <c r="S27" i="5"/>
  <c r="X27" i="5" s="1"/>
  <c r="T27" i="5"/>
  <c r="AE27" i="5" s="1"/>
  <c r="S28" i="5"/>
  <c r="X28" i="5" s="1"/>
  <c r="T28" i="5"/>
  <c r="AE28" i="5" s="1"/>
  <c r="S29" i="5"/>
  <c r="X29" i="5" s="1"/>
  <c r="T29" i="5"/>
  <c r="AE29" i="5" s="1"/>
  <c r="S30" i="5"/>
  <c r="X30" i="5" s="1"/>
  <c r="T30" i="5"/>
  <c r="AE30" i="5" s="1"/>
  <c r="S31" i="5"/>
  <c r="X31" i="5" s="1"/>
  <c r="T31" i="5"/>
  <c r="AE31" i="5" s="1"/>
  <c r="S32" i="5"/>
  <c r="T32" i="5"/>
  <c r="AE32" i="5" s="1"/>
  <c r="S33" i="5"/>
  <c r="T33" i="5"/>
  <c r="AE33" i="5" s="1"/>
  <c r="S34" i="5"/>
  <c r="X34" i="5" s="1"/>
  <c r="T34" i="5"/>
  <c r="AE34" i="5" s="1"/>
  <c r="S35" i="5"/>
  <c r="X35" i="5" s="1"/>
  <c r="T35" i="5"/>
  <c r="AE35" i="5" s="1"/>
  <c r="S36" i="5"/>
  <c r="T36" i="5"/>
  <c r="AE36" i="5" s="1"/>
  <c r="S37" i="5"/>
  <c r="T37" i="5"/>
  <c r="AE37" i="5" s="1"/>
  <c r="S38" i="5"/>
  <c r="X38" i="5" s="1"/>
  <c r="T38" i="5"/>
  <c r="AE38" i="5" s="1"/>
  <c r="S39" i="5"/>
  <c r="X39" i="5" s="1"/>
  <c r="T39" i="5"/>
  <c r="AE39" i="5" s="1"/>
  <c r="S40" i="5"/>
  <c r="X40" i="5" s="1"/>
  <c r="T40" i="5"/>
  <c r="AE40" i="5" s="1"/>
  <c r="S41" i="5"/>
  <c r="X41" i="5" s="1"/>
  <c r="T41" i="5"/>
  <c r="AE41" i="5" s="1"/>
  <c r="S42" i="5"/>
  <c r="X42" i="5" s="1"/>
  <c r="T42" i="5"/>
  <c r="AE42" i="5" s="1"/>
  <c r="S43" i="5"/>
  <c r="X43" i="5" s="1"/>
  <c r="T43" i="5"/>
  <c r="AE43" i="5" s="1"/>
  <c r="S44" i="5"/>
  <c r="X44" i="5" s="1"/>
  <c r="T44" i="5"/>
  <c r="AE44" i="5" s="1"/>
  <c r="S45" i="5"/>
  <c r="X45" i="5" s="1"/>
  <c r="T45" i="5"/>
  <c r="AE45" i="5" s="1"/>
  <c r="S46" i="5"/>
  <c r="X46" i="5" s="1"/>
  <c r="T46" i="5"/>
  <c r="AE46" i="5" s="1"/>
  <c r="S47" i="5"/>
  <c r="X47" i="5" s="1"/>
  <c r="T47" i="5"/>
  <c r="AE47" i="5" s="1"/>
  <c r="S48" i="5"/>
  <c r="T48" i="5"/>
  <c r="AE48" i="5" s="1"/>
  <c r="S49" i="5"/>
  <c r="T49" i="5"/>
  <c r="AE49" i="5" s="1"/>
  <c r="S50" i="5"/>
  <c r="X50" i="5" s="1"/>
  <c r="T50" i="5"/>
  <c r="AE50" i="5" s="1"/>
  <c r="S51" i="5"/>
  <c r="X51" i="5" s="1"/>
  <c r="T51" i="5"/>
  <c r="AE51" i="5" s="1"/>
  <c r="S52" i="5"/>
  <c r="T52" i="5"/>
  <c r="AE52" i="5" s="1"/>
  <c r="S53" i="5"/>
  <c r="T53" i="5"/>
  <c r="AE53" i="5" s="1"/>
  <c r="S54" i="5"/>
  <c r="X54" i="5" s="1"/>
  <c r="T54" i="5"/>
  <c r="AE54" i="5" s="1"/>
  <c r="S55" i="5"/>
  <c r="X55" i="5" s="1"/>
  <c r="T55" i="5"/>
  <c r="AE55" i="5" s="1"/>
  <c r="S56" i="5"/>
  <c r="X56" i="5" s="1"/>
  <c r="T56" i="5"/>
  <c r="AE56" i="5" s="1"/>
  <c r="S57" i="5"/>
  <c r="X57" i="5" s="1"/>
  <c r="T57" i="5"/>
  <c r="AE57" i="5" s="1"/>
  <c r="S58" i="5"/>
  <c r="X58" i="5" s="1"/>
  <c r="T58" i="5"/>
  <c r="AE58" i="5" s="1"/>
  <c r="S59" i="5"/>
  <c r="X59" i="5" s="1"/>
  <c r="T59" i="5"/>
  <c r="AE59" i="5" s="1"/>
  <c r="S60" i="5"/>
  <c r="T60" i="5"/>
  <c r="AE60" i="5" s="1"/>
  <c r="S61" i="5"/>
  <c r="T61" i="5"/>
  <c r="AE61" i="5" s="1"/>
  <c r="S62" i="5"/>
  <c r="X62" i="5" s="1"/>
  <c r="T62" i="5"/>
  <c r="AE62" i="5" s="1"/>
  <c r="T8" i="5"/>
  <c r="AE8" i="5" s="1"/>
  <c r="S8" i="5"/>
  <c r="X8" i="5" s="1"/>
  <c r="H79" i="3"/>
  <c r="J79" i="3"/>
  <c r="S9" i="3"/>
  <c r="X9" i="3" s="1"/>
  <c r="T9" i="3"/>
  <c r="S10" i="3"/>
  <c r="X10" i="3" s="1"/>
  <c r="T10" i="3"/>
  <c r="S11" i="3"/>
  <c r="X11" i="3" s="1"/>
  <c r="T11" i="3"/>
  <c r="S12" i="3"/>
  <c r="T12" i="3"/>
  <c r="S13" i="3"/>
  <c r="T13" i="3"/>
  <c r="S14" i="3"/>
  <c r="X14" i="3" s="1"/>
  <c r="T14" i="3"/>
  <c r="S15" i="3"/>
  <c r="X15" i="3" s="1"/>
  <c r="T15" i="3"/>
  <c r="S16" i="3"/>
  <c r="X16" i="3" s="1"/>
  <c r="T16" i="3"/>
  <c r="S17" i="3"/>
  <c r="X17" i="3" s="1"/>
  <c r="T17" i="3"/>
  <c r="S18" i="3"/>
  <c r="X18" i="3" s="1"/>
  <c r="T18" i="3"/>
  <c r="S19" i="3"/>
  <c r="X19" i="3" s="1"/>
  <c r="T19" i="3"/>
  <c r="S20" i="3"/>
  <c r="T20" i="3"/>
  <c r="S21" i="3"/>
  <c r="T21" i="3"/>
  <c r="S22" i="3"/>
  <c r="X22" i="3" s="1"/>
  <c r="T22" i="3"/>
  <c r="S23" i="3"/>
  <c r="X23" i="3" s="1"/>
  <c r="T23" i="3"/>
  <c r="S24" i="3"/>
  <c r="X24" i="3" s="1"/>
  <c r="T24" i="3"/>
  <c r="S25" i="3"/>
  <c r="X25" i="3" s="1"/>
  <c r="T25" i="3"/>
  <c r="S26" i="3"/>
  <c r="X26" i="3" s="1"/>
  <c r="T26" i="3"/>
  <c r="S27" i="3"/>
  <c r="X27" i="3" s="1"/>
  <c r="T27" i="3"/>
  <c r="S28" i="3"/>
  <c r="T28" i="3"/>
  <c r="S29" i="3"/>
  <c r="T29" i="3"/>
  <c r="S30" i="3"/>
  <c r="X30" i="3" s="1"/>
  <c r="T30" i="3"/>
  <c r="S31" i="3"/>
  <c r="X31" i="3" s="1"/>
  <c r="T31" i="3"/>
  <c r="S32" i="3"/>
  <c r="X32" i="3" s="1"/>
  <c r="T32" i="3"/>
  <c r="S33" i="3"/>
  <c r="X33" i="3" s="1"/>
  <c r="T33" i="3"/>
  <c r="S34" i="3"/>
  <c r="X34" i="3" s="1"/>
  <c r="T34" i="3"/>
  <c r="S35" i="3"/>
  <c r="X35" i="3" s="1"/>
  <c r="T35" i="3"/>
  <c r="S36" i="3"/>
  <c r="T36" i="3"/>
  <c r="S37" i="3"/>
  <c r="T37" i="3"/>
  <c r="S38" i="3"/>
  <c r="X38" i="3" s="1"/>
  <c r="T38" i="3"/>
  <c r="S39" i="3"/>
  <c r="X39" i="3" s="1"/>
  <c r="T39" i="3"/>
  <c r="S40" i="3"/>
  <c r="X40" i="3" s="1"/>
  <c r="T40" i="3"/>
  <c r="S41" i="3"/>
  <c r="X41" i="3" s="1"/>
  <c r="T41" i="3"/>
  <c r="S42" i="3"/>
  <c r="X42" i="3" s="1"/>
  <c r="T42" i="3"/>
  <c r="S43" i="3"/>
  <c r="X43" i="3" s="1"/>
  <c r="T43" i="3"/>
  <c r="S44" i="3"/>
  <c r="T44" i="3"/>
  <c r="S45" i="3"/>
  <c r="T45" i="3"/>
  <c r="S46" i="3"/>
  <c r="X46" i="3" s="1"/>
  <c r="T46" i="3"/>
  <c r="S47" i="3"/>
  <c r="X47" i="3" s="1"/>
  <c r="T47" i="3"/>
  <c r="S48" i="3"/>
  <c r="X48" i="3" s="1"/>
  <c r="T48" i="3"/>
  <c r="S49" i="3"/>
  <c r="X49" i="3" s="1"/>
  <c r="T49" i="3"/>
  <c r="S50" i="3"/>
  <c r="X50" i="3" s="1"/>
  <c r="T50" i="3"/>
  <c r="S51" i="3"/>
  <c r="X51" i="3" s="1"/>
  <c r="T51" i="3"/>
  <c r="S52" i="3"/>
  <c r="T52" i="3"/>
  <c r="S53" i="3"/>
  <c r="X53" i="3" s="1"/>
  <c r="T53" i="3"/>
  <c r="S54" i="3"/>
  <c r="X54" i="3" s="1"/>
  <c r="T54" i="3"/>
  <c r="S55" i="3"/>
  <c r="X55" i="3" s="1"/>
  <c r="T55" i="3"/>
  <c r="S56" i="3"/>
  <c r="X56" i="3" s="1"/>
  <c r="T56" i="3"/>
  <c r="S57" i="3"/>
  <c r="X57" i="3" s="1"/>
  <c r="T57" i="3"/>
  <c r="S58" i="3"/>
  <c r="X58" i="3" s="1"/>
  <c r="T58" i="3"/>
  <c r="S59" i="3"/>
  <c r="X59" i="3" s="1"/>
  <c r="T59" i="3"/>
  <c r="S60" i="3"/>
  <c r="T60" i="3"/>
  <c r="S61" i="3"/>
  <c r="T61" i="3"/>
  <c r="S62" i="3"/>
  <c r="X62" i="3" s="1"/>
  <c r="T62" i="3"/>
  <c r="S63" i="3"/>
  <c r="X63" i="3" s="1"/>
  <c r="T63" i="3"/>
  <c r="S64" i="3"/>
  <c r="X64" i="3" s="1"/>
  <c r="T64" i="3"/>
  <c r="S65" i="3"/>
  <c r="X65" i="3" s="1"/>
  <c r="T65" i="3"/>
  <c r="S66" i="3"/>
  <c r="X66" i="3" s="1"/>
  <c r="T66" i="3"/>
  <c r="S67" i="3"/>
  <c r="X67" i="3" s="1"/>
  <c r="T67" i="3"/>
  <c r="S68" i="3"/>
  <c r="T68" i="3"/>
  <c r="S69" i="3"/>
  <c r="X69" i="3" s="1"/>
  <c r="T69" i="3"/>
  <c r="S70" i="3"/>
  <c r="X70" i="3" s="1"/>
  <c r="T70" i="3"/>
  <c r="S71" i="3"/>
  <c r="X71" i="3" s="1"/>
  <c r="T71" i="3"/>
  <c r="S72" i="3"/>
  <c r="T72" i="3"/>
  <c r="S73" i="3"/>
  <c r="T73" i="3"/>
  <c r="S74" i="3"/>
  <c r="X74" i="3" s="1"/>
  <c r="T74" i="3"/>
  <c r="S75" i="3"/>
  <c r="X75" i="3" s="1"/>
  <c r="T75" i="3"/>
  <c r="S76" i="3"/>
  <c r="X76" i="3" s="1"/>
  <c r="T76" i="3"/>
  <c r="S77" i="3"/>
  <c r="X77" i="3" s="1"/>
  <c r="T77" i="3"/>
  <c r="S78" i="3"/>
  <c r="X78" i="3" s="1"/>
  <c r="T78" i="3"/>
  <c r="T8" i="3"/>
  <c r="S8" i="3"/>
  <c r="X8" i="3" s="1"/>
  <c r="S9" i="1"/>
  <c r="X9" i="1" s="1"/>
  <c r="S10" i="1"/>
  <c r="X10" i="1" s="1"/>
  <c r="S11" i="1"/>
  <c r="X11" i="1" s="1"/>
  <c r="S12" i="1"/>
  <c r="X12" i="1" s="1"/>
  <c r="S13" i="1"/>
  <c r="S14" i="1"/>
  <c r="X14" i="1" s="1"/>
  <c r="S15" i="1"/>
  <c r="X15" i="1" s="1"/>
  <c r="S16" i="1"/>
  <c r="X16" i="1" s="1"/>
  <c r="S17" i="1"/>
  <c r="X17" i="1" s="1"/>
  <c r="S18" i="1"/>
  <c r="X18" i="1" s="1"/>
  <c r="S19" i="1"/>
  <c r="X19" i="1" s="1"/>
  <c r="S20" i="1"/>
  <c r="X20" i="1" s="1"/>
  <c r="S21" i="1"/>
  <c r="X21" i="1" s="1"/>
  <c r="S22" i="1"/>
  <c r="X22" i="1" s="1"/>
  <c r="S23" i="1"/>
  <c r="X23" i="1" s="1"/>
  <c r="S24" i="1"/>
  <c r="X24" i="1" s="1"/>
  <c r="S25" i="1"/>
  <c r="S26" i="1"/>
  <c r="X26" i="1" s="1"/>
  <c r="S27" i="1"/>
  <c r="X27" i="1" s="1"/>
  <c r="S28" i="1"/>
  <c r="X28" i="1" s="1"/>
  <c r="S29" i="1"/>
  <c r="X29" i="1" s="1"/>
  <c r="S30" i="1"/>
  <c r="X30" i="1" s="1"/>
  <c r="S31" i="1"/>
  <c r="X31" i="1" s="1"/>
  <c r="S32" i="1"/>
  <c r="X32" i="1" s="1"/>
  <c r="S33" i="1"/>
  <c r="S34" i="1"/>
  <c r="X34" i="1" s="1"/>
  <c r="S35" i="1"/>
  <c r="X35" i="1" s="1"/>
  <c r="S36" i="1"/>
  <c r="X36" i="1" s="1"/>
  <c r="S37" i="1"/>
  <c r="X37" i="1" s="1"/>
  <c r="S38" i="1"/>
  <c r="X38" i="1" s="1"/>
  <c r="S39" i="1"/>
  <c r="X39" i="1" s="1"/>
  <c r="S40" i="1"/>
  <c r="X40" i="1" s="1"/>
  <c r="S41" i="1"/>
  <c r="S42" i="1"/>
  <c r="X42" i="1" s="1"/>
  <c r="S43" i="1"/>
  <c r="X43" i="1" s="1"/>
  <c r="S44" i="1"/>
  <c r="X44" i="1" s="1"/>
  <c r="S45" i="1"/>
  <c r="X45" i="1" s="1"/>
  <c r="S46" i="1"/>
  <c r="X46" i="1" s="1"/>
  <c r="S47" i="1"/>
  <c r="X47" i="1" s="1"/>
  <c r="S48" i="1"/>
  <c r="X48" i="1" s="1"/>
  <c r="S49" i="1"/>
  <c r="X49" i="1" s="1"/>
  <c r="S50" i="1"/>
  <c r="X50" i="1" s="1"/>
  <c r="S51" i="1"/>
  <c r="X51" i="1" s="1"/>
  <c r="S52" i="1"/>
  <c r="X52" i="1" s="1"/>
  <c r="S53" i="1"/>
  <c r="X53" i="1" s="1"/>
  <c r="S54" i="1"/>
  <c r="X54" i="1" s="1"/>
  <c r="S55" i="1"/>
  <c r="X55" i="1" s="1"/>
  <c r="S56" i="1"/>
  <c r="X56" i="1" s="1"/>
  <c r="S57" i="1"/>
  <c r="S58" i="1"/>
  <c r="X58" i="1" s="1"/>
  <c r="S59" i="1"/>
  <c r="X59" i="1" s="1"/>
  <c r="S60" i="1"/>
  <c r="X60" i="1" s="1"/>
  <c r="S61" i="1"/>
  <c r="S62" i="1"/>
  <c r="X62" i="1" s="1"/>
  <c r="S8" i="1"/>
  <c r="R25" i="1"/>
  <c r="T9" i="1"/>
  <c r="U9" i="1" s="1"/>
  <c r="T10" i="1"/>
  <c r="T11" i="1"/>
  <c r="T12" i="1"/>
  <c r="T13" i="1"/>
  <c r="U13" i="1" s="1"/>
  <c r="X13" i="1"/>
  <c r="T14" i="1"/>
  <c r="T15" i="1"/>
  <c r="T16" i="1"/>
  <c r="T17" i="1"/>
  <c r="U17" i="1" s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X33" i="1"/>
  <c r="T34" i="1"/>
  <c r="T35" i="1"/>
  <c r="T36" i="1"/>
  <c r="T37" i="1"/>
  <c r="U37" i="1" s="1"/>
  <c r="T38" i="1"/>
  <c r="T39" i="1"/>
  <c r="T40" i="1"/>
  <c r="T41" i="1"/>
  <c r="X41" i="1"/>
  <c r="T42" i="1"/>
  <c r="T43" i="1"/>
  <c r="T44" i="1"/>
  <c r="T45" i="1"/>
  <c r="U45" i="1" s="1"/>
  <c r="T46" i="1"/>
  <c r="T47" i="1"/>
  <c r="T48" i="1"/>
  <c r="T49" i="1"/>
  <c r="T50" i="1"/>
  <c r="T51" i="1"/>
  <c r="T52" i="1"/>
  <c r="T53" i="1"/>
  <c r="T54" i="1"/>
  <c r="T55" i="1"/>
  <c r="T56" i="1"/>
  <c r="T57" i="1"/>
  <c r="X57" i="1"/>
  <c r="T58" i="1"/>
  <c r="T59" i="1"/>
  <c r="T60" i="1"/>
  <c r="T61" i="1"/>
  <c r="U61" i="1" s="1"/>
  <c r="X61" i="1"/>
  <c r="T62" i="1"/>
  <c r="X8" i="1"/>
  <c r="T8" i="1"/>
  <c r="U53" i="1" l="1"/>
  <c r="Y53" i="1" s="1"/>
  <c r="U33" i="1"/>
  <c r="X25" i="1"/>
  <c r="U49" i="1"/>
  <c r="U29" i="1"/>
  <c r="Y29" i="1" s="1"/>
  <c r="U25" i="1"/>
  <c r="AE63" i="5"/>
  <c r="U57" i="1"/>
  <c r="Y57" i="1" s="1"/>
  <c r="U41" i="1"/>
  <c r="Y41" i="1" s="1"/>
  <c r="U24" i="1"/>
  <c r="U21" i="1"/>
  <c r="Y21" i="1" s="1"/>
  <c r="U14" i="1"/>
  <c r="Y14" i="1" s="1"/>
  <c r="U22" i="1"/>
  <c r="Y22" i="1" s="1"/>
  <c r="X13" i="5"/>
  <c r="U21" i="5"/>
  <c r="Y21" i="5" s="1"/>
  <c r="U17" i="5"/>
  <c r="Y17" i="5" s="1"/>
  <c r="U13" i="5"/>
  <c r="U11" i="5"/>
  <c r="Y11" i="5" s="1"/>
  <c r="U61" i="5"/>
  <c r="U37" i="5"/>
  <c r="U53" i="5"/>
  <c r="U49" i="5"/>
  <c r="U33" i="5"/>
  <c r="U25" i="5"/>
  <c r="U60" i="5"/>
  <c r="U52" i="5"/>
  <c r="U48" i="5"/>
  <c r="U36" i="5"/>
  <c r="U32" i="5"/>
  <c r="U24" i="5"/>
  <c r="U20" i="5"/>
  <c r="Y20" i="5" s="1"/>
  <c r="U18" i="5"/>
  <c r="Y18" i="5" s="1"/>
  <c r="U16" i="5"/>
  <c r="Y16" i="5" s="1"/>
  <c r="U14" i="5"/>
  <c r="Y14" i="5" s="1"/>
  <c r="U12" i="5"/>
  <c r="Y12" i="5" s="1"/>
  <c r="U9" i="5"/>
  <c r="Y9" i="5" s="1"/>
  <c r="U59" i="5"/>
  <c r="Y59" i="5" s="1"/>
  <c r="U55" i="5"/>
  <c r="Y55" i="5" s="1"/>
  <c r="U51" i="5"/>
  <c r="Y51" i="5" s="1"/>
  <c r="U47" i="5"/>
  <c r="Y47" i="5" s="1"/>
  <c r="U43" i="5"/>
  <c r="Y43" i="5" s="1"/>
  <c r="U39" i="5"/>
  <c r="Y39" i="5" s="1"/>
  <c r="U35" i="5"/>
  <c r="Y35" i="5" s="1"/>
  <c r="U31" i="5"/>
  <c r="Y31" i="5" s="1"/>
  <c r="U27" i="5"/>
  <c r="Y27" i="5" s="1"/>
  <c r="X61" i="5"/>
  <c r="X60" i="5"/>
  <c r="X53" i="5"/>
  <c r="X52" i="5"/>
  <c r="X49" i="5"/>
  <c r="X48" i="5"/>
  <c r="Y48" i="5" s="1"/>
  <c r="X37" i="5"/>
  <c r="X36" i="5"/>
  <c r="X33" i="5"/>
  <c r="X32" i="5"/>
  <c r="X25" i="5"/>
  <c r="X24" i="5"/>
  <c r="U57" i="5"/>
  <c r="Y57" i="5" s="1"/>
  <c r="U56" i="5"/>
  <c r="Y56" i="5" s="1"/>
  <c r="U45" i="5"/>
  <c r="Y45" i="5" s="1"/>
  <c r="U44" i="5"/>
  <c r="Y44" i="5" s="1"/>
  <c r="U41" i="5"/>
  <c r="Y41" i="5" s="1"/>
  <c r="U40" i="5"/>
  <c r="Y40" i="5" s="1"/>
  <c r="U29" i="5"/>
  <c r="Y29" i="5" s="1"/>
  <c r="U28" i="5"/>
  <c r="Y28" i="5" s="1"/>
  <c r="U15" i="5"/>
  <c r="U62" i="5"/>
  <c r="Y62" i="5" s="1"/>
  <c r="U58" i="5"/>
  <c r="Y58" i="5" s="1"/>
  <c r="U54" i="5"/>
  <c r="Y54" i="5" s="1"/>
  <c r="U50" i="5"/>
  <c r="Y50" i="5" s="1"/>
  <c r="U8" i="5"/>
  <c r="T63" i="5"/>
  <c r="U23" i="5"/>
  <c r="U46" i="5"/>
  <c r="Y46" i="5" s="1"/>
  <c r="U42" i="5"/>
  <c r="Y42" i="5" s="1"/>
  <c r="U38" i="5"/>
  <c r="Y38" i="5" s="1"/>
  <c r="U34" i="5"/>
  <c r="Y34" i="5" s="1"/>
  <c r="U30" i="5"/>
  <c r="Y30" i="5" s="1"/>
  <c r="U26" i="5"/>
  <c r="Y26" i="5" s="1"/>
  <c r="U22" i="5"/>
  <c r="Y22" i="5" s="1"/>
  <c r="U19" i="5"/>
  <c r="Y19" i="5" s="1"/>
  <c r="U10" i="5"/>
  <c r="Y10" i="5" s="1"/>
  <c r="U12" i="3"/>
  <c r="U64" i="3"/>
  <c r="Y64" i="3" s="1"/>
  <c r="U58" i="3"/>
  <c r="Y58" i="3" s="1"/>
  <c r="U34" i="3"/>
  <c r="Y34" i="3" s="1"/>
  <c r="U26" i="3"/>
  <c r="Y26" i="3" s="1"/>
  <c r="U18" i="3"/>
  <c r="Y18" i="3" s="1"/>
  <c r="U9" i="3"/>
  <c r="Y9" i="3" s="1"/>
  <c r="U57" i="3"/>
  <c r="Y57" i="3" s="1"/>
  <c r="U25" i="3"/>
  <c r="Y25" i="3" s="1"/>
  <c r="U72" i="3"/>
  <c r="U78" i="3"/>
  <c r="Y78" i="3" s="1"/>
  <c r="U17" i="3"/>
  <c r="Y17" i="3" s="1"/>
  <c r="U69" i="3"/>
  <c r="Y69" i="3" s="1"/>
  <c r="U67" i="3"/>
  <c r="Y67" i="3" s="1"/>
  <c r="U8" i="3"/>
  <c r="Y8" i="3" s="1"/>
  <c r="U52" i="3"/>
  <c r="U37" i="3"/>
  <c r="U29" i="3"/>
  <c r="U44" i="3"/>
  <c r="U61" i="3"/>
  <c r="U49" i="3"/>
  <c r="Y49" i="3" s="1"/>
  <c r="U73" i="3"/>
  <c r="U76" i="3"/>
  <c r="Y76" i="3" s="1"/>
  <c r="U66" i="3"/>
  <c r="Y66" i="3" s="1"/>
  <c r="U60" i="3"/>
  <c r="U54" i="3"/>
  <c r="Y54" i="3" s="1"/>
  <c r="U50" i="3"/>
  <c r="Y50" i="3" s="1"/>
  <c r="U45" i="3"/>
  <c r="U41" i="3"/>
  <c r="Y41" i="3" s="1"/>
  <c r="U28" i="3"/>
  <c r="U13" i="3"/>
  <c r="U36" i="3"/>
  <c r="U21" i="3"/>
  <c r="U77" i="3"/>
  <c r="Y77" i="3" s="1"/>
  <c r="U63" i="3"/>
  <c r="Y63" i="3" s="1"/>
  <c r="U42" i="3"/>
  <c r="Y42" i="3" s="1"/>
  <c r="U33" i="3"/>
  <c r="Y33" i="3" s="1"/>
  <c r="U20" i="3"/>
  <c r="U10" i="3"/>
  <c r="Y10" i="3" s="1"/>
  <c r="T79" i="3"/>
  <c r="X73" i="3"/>
  <c r="U70" i="3"/>
  <c r="Y70" i="3" s="1"/>
  <c r="U65" i="3"/>
  <c r="Y65" i="3" s="1"/>
  <c r="X61" i="3"/>
  <c r="X60" i="3"/>
  <c r="U47" i="3"/>
  <c r="Y47" i="3" s="1"/>
  <c r="X45" i="3"/>
  <c r="Y45" i="3" s="1"/>
  <c r="U39" i="3"/>
  <c r="Y39" i="3" s="1"/>
  <c r="X37" i="3"/>
  <c r="U31" i="3"/>
  <c r="Y31" i="3" s="1"/>
  <c r="X29" i="3"/>
  <c r="U23" i="3"/>
  <c r="Y23" i="3" s="1"/>
  <c r="X21" i="3"/>
  <c r="U15" i="3"/>
  <c r="Y15" i="3" s="1"/>
  <c r="X13" i="3"/>
  <c r="U62" i="3"/>
  <c r="Y62" i="3" s="1"/>
  <c r="U74" i="3"/>
  <c r="Y74" i="3" s="1"/>
  <c r="U68" i="3"/>
  <c r="U53" i="3"/>
  <c r="Y53" i="3" s="1"/>
  <c r="U48" i="3"/>
  <c r="Y48" i="3" s="1"/>
  <c r="U46" i="3"/>
  <c r="Y46" i="3" s="1"/>
  <c r="U40" i="3"/>
  <c r="Y40" i="3" s="1"/>
  <c r="U38" i="3"/>
  <c r="Y38" i="3" s="1"/>
  <c r="U32" i="3"/>
  <c r="Y32" i="3" s="1"/>
  <c r="U30" i="3"/>
  <c r="Y30" i="3" s="1"/>
  <c r="U24" i="3"/>
  <c r="Y24" i="3" s="1"/>
  <c r="U22" i="3"/>
  <c r="Y22" i="3" s="1"/>
  <c r="U16" i="3"/>
  <c r="Y16" i="3" s="1"/>
  <c r="U14" i="3"/>
  <c r="Y14" i="3" s="1"/>
  <c r="U62" i="1"/>
  <c r="Y62" i="1" s="1"/>
  <c r="U46" i="1"/>
  <c r="Y46" i="1" s="1"/>
  <c r="U30" i="1"/>
  <c r="Y30" i="1" s="1"/>
  <c r="U54" i="1"/>
  <c r="Y54" i="1" s="1"/>
  <c r="U38" i="1"/>
  <c r="Y38" i="1" s="1"/>
  <c r="U56" i="1"/>
  <c r="Y56" i="1" s="1"/>
  <c r="U40" i="1"/>
  <c r="Y40" i="1" s="1"/>
  <c r="T63" i="1"/>
  <c r="U48" i="1"/>
  <c r="Y48" i="1" s="1"/>
  <c r="U32" i="1"/>
  <c r="Y32" i="1" s="1"/>
  <c r="U16" i="1"/>
  <c r="Y16" i="1" s="1"/>
  <c r="U52" i="1"/>
  <c r="Y52" i="1" s="1"/>
  <c r="U36" i="1"/>
  <c r="Y36" i="1" s="1"/>
  <c r="U20" i="1"/>
  <c r="Y20" i="1" s="1"/>
  <c r="U8" i="1"/>
  <c r="Y8" i="1" s="1"/>
  <c r="Z8" i="1" s="1"/>
  <c r="U60" i="1"/>
  <c r="Y60" i="1" s="1"/>
  <c r="U44" i="1"/>
  <c r="Y44" i="1" s="1"/>
  <c r="U28" i="1"/>
  <c r="Y28" i="1" s="1"/>
  <c r="U12" i="1"/>
  <c r="Y12" i="1" s="1"/>
  <c r="U58" i="1"/>
  <c r="Y58" i="1" s="1"/>
  <c r="U50" i="1"/>
  <c r="U42" i="1"/>
  <c r="Y42" i="1" s="1"/>
  <c r="U34" i="1"/>
  <c r="Y34" i="1" s="1"/>
  <c r="U26" i="1"/>
  <c r="Y26" i="1" s="1"/>
  <c r="U18" i="1"/>
  <c r="Y18" i="1" s="1"/>
  <c r="U10" i="1"/>
  <c r="Y10" i="1" s="1"/>
  <c r="X23" i="5"/>
  <c r="X15" i="5"/>
  <c r="X72" i="3"/>
  <c r="U75" i="3"/>
  <c r="Y75" i="3" s="1"/>
  <c r="X68" i="3"/>
  <c r="U59" i="3"/>
  <c r="Y59" i="3" s="1"/>
  <c r="U56" i="3"/>
  <c r="Y56" i="3" s="1"/>
  <c r="X52" i="3"/>
  <c r="U71" i="3"/>
  <c r="Y71" i="3" s="1"/>
  <c r="U55" i="3"/>
  <c r="Y55" i="3" s="1"/>
  <c r="U51" i="3"/>
  <c r="Y51" i="3" s="1"/>
  <c r="X44" i="3"/>
  <c r="U43" i="3"/>
  <c r="Y43" i="3" s="1"/>
  <c r="X36" i="3"/>
  <c r="U35" i="3"/>
  <c r="Y35" i="3" s="1"/>
  <c r="X28" i="3"/>
  <c r="U27" i="3"/>
  <c r="Y27" i="3" s="1"/>
  <c r="X20" i="3"/>
  <c r="U19" i="3"/>
  <c r="Y19" i="3" s="1"/>
  <c r="X12" i="3"/>
  <c r="U11" i="3"/>
  <c r="Y11" i="3" s="1"/>
  <c r="Y50" i="1"/>
  <c r="Y24" i="1"/>
  <c r="Y61" i="1"/>
  <c r="U59" i="1"/>
  <c r="Y59" i="1" s="1"/>
  <c r="U55" i="1"/>
  <c r="Y55" i="1" s="1"/>
  <c r="U51" i="1"/>
  <c r="Y51" i="1" s="1"/>
  <c r="Y49" i="1"/>
  <c r="U47" i="1"/>
  <c r="Y47" i="1" s="1"/>
  <c r="Y45" i="1"/>
  <c r="U43" i="1"/>
  <c r="Y43" i="1" s="1"/>
  <c r="U39" i="1"/>
  <c r="Y39" i="1" s="1"/>
  <c r="Y37" i="1"/>
  <c r="U35" i="1"/>
  <c r="Y35" i="1" s="1"/>
  <c r="Y33" i="1"/>
  <c r="U31" i="1"/>
  <c r="Y31" i="1" s="1"/>
  <c r="U27" i="1"/>
  <c r="Y27" i="1" s="1"/>
  <c r="U23" i="1"/>
  <c r="Y23" i="1" s="1"/>
  <c r="U19" i="1"/>
  <c r="Y19" i="1" s="1"/>
  <c r="Y17" i="1"/>
  <c r="U15" i="1"/>
  <c r="Y15" i="1" s="1"/>
  <c r="Y13" i="1"/>
  <c r="U11" i="1"/>
  <c r="Y11" i="1" s="1"/>
  <c r="Y9" i="1"/>
  <c r="Y25" i="1"/>
  <c r="Y73" i="3" l="1"/>
  <c r="Y53" i="5"/>
  <c r="Y33" i="5"/>
  <c r="Y61" i="5"/>
  <c r="Y24" i="5"/>
  <c r="Y52" i="5"/>
  <c r="Y12" i="3"/>
  <c r="Y13" i="5"/>
  <c r="Y60" i="5"/>
  <c r="Y36" i="5"/>
  <c r="Y25" i="5"/>
  <c r="Y37" i="5"/>
  <c r="Y32" i="5"/>
  <c r="Y23" i="5"/>
  <c r="Y49" i="5"/>
  <c r="Y15" i="5"/>
  <c r="Y8" i="5"/>
  <c r="U63" i="5"/>
  <c r="Y20" i="3"/>
  <c r="Y36" i="3"/>
  <c r="Y44" i="3"/>
  <c r="Y61" i="3"/>
  <c r="Y72" i="3"/>
  <c r="Y13" i="3"/>
  <c r="Y52" i="3"/>
  <c r="Y37" i="3"/>
  <c r="Y21" i="3"/>
  <c r="Y29" i="3"/>
  <c r="Y28" i="3"/>
  <c r="Y60" i="3"/>
  <c r="Y68" i="3"/>
  <c r="U79" i="3"/>
  <c r="U63" i="1"/>
  <c r="Y63" i="5" l="1"/>
  <c r="D67" i="5" s="1"/>
  <c r="Y79" i="3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8" i="1"/>
  <c r="D66" i="5" l="1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8" i="5"/>
  <c r="D85" i="3"/>
  <c r="D84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8" i="3"/>
  <c r="D67" i="1"/>
  <c r="J63" i="1"/>
  <c r="Y63" i="1"/>
  <c r="Z9" i="1"/>
  <c r="AA9" i="1" s="1"/>
  <c r="Z10" i="1"/>
  <c r="Z11" i="1"/>
  <c r="Z12" i="1"/>
  <c r="AA12" i="1" s="1"/>
  <c r="Z13" i="1"/>
  <c r="AA13" i="1" s="1"/>
  <c r="Z14" i="1"/>
  <c r="Z15" i="1"/>
  <c r="Z16" i="1"/>
  <c r="AA16" i="1" s="1"/>
  <c r="Z17" i="1"/>
  <c r="Z18" i="1"/>
  <c r="Z19" i="1"/>
  <c r="Z20" i="1"/>
  <c r="AA20" i="1" s="1"/>
  <c r="Z21" i="1"/>
  <c r="AA21" i="1" s="1"/>
  <c r="Z22" i="1"/>
  <c r="AA22" i="1" s="1"/>
  <c r="Z23" i="1"/>
  <c r="Z24" i="1"/>
  <c r="AA24" i="1" s="1"/>
  <c r="Z25" i="1"/>
  <c r="AA25" i="1" s="1"/>
  <c r="Z26" i="1"/>
  <c r="AA26" i="1" s="1"/>
  <c r="Z27" i="1"/>
  <c r="Z28" i="1"/>
  <c r="AA28" i="1" s="1"/>
  <c r="Z29" i="1"/>
  <c r="AA29" i="1" s="1"/>
  <c r="Z30" i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Z38" i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Z52" i="1"/>
  <c r="AA52" i="1" s="1"/>
  <c r="Z53" i="1"/>
  <c r="AA53" i="1" s="1"/>
  <c r="Z54" i="1"/>
  <c r="Z55" i="1"/>
  <c r="AA55" i="1" s="1"/>
  <c r="Z56" i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AA8" i="1"/>
  <c r="AA56" i="1"/>
  <c r="AA37" i="1"/>
  <c r="Z79" i="3" l="1"/>
  <c r="D68" i="1"/>
  <c r="AA19" i="1"/>
  <c r="AA27" i="1"/>
  <c r="AA51" i="1"/>
  <c r="AA15" i="1"/>
  <c r="AA11" i="1"/>
  <c r="AA23" i="1"/>
  <c r="AA10" i="1"/>
  <c r="AA54" i="1"/>
  <c r="Z63" i="1"/>
  <c r="AA17" i="1"/>
  <c r="AA30" i="1"/>
  <c r="AA38" i="1"/>
  <c r="AA14" i="1"/>
  <c r="AA18" i="1"/>
  <c r="K63" i="1"/>
  <c r="AA60" i="5"/>
  <c r="AD60" i="5" s="1"/>
  <c r="AA56" i="5"/>
  <c r="AD56" i="5" s="1"/>
  <c r="AA52" i="5"/>
  <c r="AD52" i="5" s="1"/>
  <c r="AA48" i="5"/>
  <c r="AD48" i="5" s="1"/>
  <c r="AA44" i="5"/>
  <c r="AD44" i="5" s="1"/>
  <c r="AA40" i="5"/>
  <c r="AD40" i="5" s="1"/>
  <c r="AA36" i="5"/>
  <c r="AD36" i="5" s="1"/>
  <c r="AA32" i="5"/>
  <c r="AD32" i="5" s="1"/>
  <c r="AA28" i="5"/>
  <c r="AD28" i="5" s="1"/>
  <c r="AA24" i="5"/>
  <c r="AD24" i="5" s="1"/>
  <c r="AA20" i="5"/>
  <c r="AA16" i="5"/>
  <c r="AD16" i="5" s="1"/>
  <c r="AA12" i="5"/>
  <c r="AD12" i="5" s="1"/>
  <c r="Z63" i="5"/>
  <c r="AA58" i="5"/>
  <c r="AD58" i="5" s="1"/>
  <c r="AA54" i="5"/>
  <c r="AD54" i="5" s="1"/>
  <c r="AA50" i="5"/>
  <c r="AD50" i="5" s="1"/>
  <c r="AA46" i="5"/>
  <c r="AD46" i="5" s="1"/>
  <c r="AA26" i="5"/>
  <c r="AD26" i="5" s="1"/>
  <c r="AA22" i="5"/>
  <c r="AD22" i="5" s="1"/>
  <c r="AA18" i="5"/>
  <c r="AA14" i="5"/>
  <c r="AD14" i="5" s="1"/>
  <c r="AA57" i="5"/>
  <c r="AD57" i="5" s="1"/>
  <c r="AA53" i="5"/>
  <c r="AD53" i="5" s="1"/>
  <c r="AA25" i="5"/>
  <c r="AD25" i="5" s="1"/>
  <c r="AA21" i="5"/>
  <c r="AA62" i="5"/>
  <c r="AD62" i="5" s="1"/>
  <c r="AA42" i="5"/>
  <c r="AD42" i="5" s="1"/>
  <c r="AA38" i="5"/>
  <c r="AD38" i="5" s="1"/>
  <c r="AA34" i="5"/>
  <c r="AD34" i="5" s="1"/>
  <c r="AA30" i="5"/>
  <c r="AD30" i="5" s="1"/>
  <c r="AA10" i="5"/>
  <c r="AD10" i="5" s="1"/>
  <c r="AA61" i="5"/>
  <c r="AD61" i="5" s="1"/>
  <c r="AA49" i="5"/>
  <c r="AA45" i="5"/>
  <c r="AD45" i="5" s="1"/>
  <c r="AA41" i="5"/>
  <c r="AD41" i="5" s="1"/>
  <c r="AA37" i="5"/>
  <c r="AD37" i="5" s="1"/>
  <c r="AA33" i="5"/>
  <c r="AD33" i="5" s="1"/>
  <c r="AA29" i="5"/>
  <c r="AD29" i="5" s="1"/>
  <c r="AA17" i="5"/>
  <c r="AD17" i="5" s="1"/>
  <c r="AA13" i="5"/>
  <c r="AD13" i="5" s="1"/>
  <c r="AA9" i="5"/>
  <c r="AD9" i="5" s="1"/>
  <c r="AA8" i="5"/>
  <c r="AD8" i="5" s="1"/>
  <c r="AA59" i="5"/>
  <c r="AD59" i="5" s="1"/>
  <c r="AA55" i="5"/>
  <c r="AD55" i="5" s="1"/>
  <c r="AA51" i="5"/>
  <c r="AD51" i="5" s="1"/>
  <c r="AA47" i="5"/>
  <c r="AD47" i="5" s="1"/>
  <c r="AA43" i="5"/>
  <c r="AD43" i="5" s="1"/>
  <c r="AA39" i="5"/>
  <c r="AD39" i="5" s="1"/>
  <c r="AA35" i="5"/>
  <c r="AD35" i="5" s="1"/>
  <c r="AA31" i="5"/>
  <c r="AD31" i="5" s="1"/>
  <c r="AA27" i="5"/>
  <c r="AD27" i="5" s="1"/>
  <c r="AA23" i="5"/>
  <c r="AD23" i="5" s="1"/>
  <c r="AA19" i="5"/>
  <c r="AA15" i="5"/>
  <c r="AD15" i="5" s="1"/>
  <c r="AA11" i="5"/>
  <c r="AD11" i="5" s="1"/>
  <c r="K63" i="5"/>
  <c r="AA76" i="3"/>
  <c r="AA72" i="3"/>
  <c r="AA68" i="3"/>
  <c r="AA60" i="3"/>
  <c r="AA56" i="3"/>
  <c r="AA52" i="3"/>
  <c r="AA44" i="3"/>
  <c r="AA40" i="3"/>
  <c r="AA36" i="3"/>
  <c r="AA28" i="3"/>
  <c r="AA24" i="3"/>
  <c r="AA20" i="3"/>
  <c r="AA12" i="3"/>
  <c r="AA75" i="3"/>
  <c r="AA71" i="3"/>
  <c r="AA59" i="3"/>
  <c r="AA55" i="3"/>
  <c r="AA43" i="3"/>
  <c r="AA39" i="3"/>
  <c r="AA27" i="3"/>
  <c r="AA23" i="3"/>
  <c r="AA11" i="3"/>
  <c r="AA74" i="3"/>
  <c r="AA58" i="3"/>
  <c r="AA42" i="3"/>
  <c r="AA26" i="3"/>
  <c r="AA10" i="3"/>
  <c r="AA77" i="3"/>
  <c r="AA73" i="3"/>
  <c r="AA69" i="3"/>
  <c r="AA65" i="3"/>
  <c r="AA61" i="3"/>
  <c r="AA57" i="3"/>
  <c r="AA53" i="3"/>
  <c r="AA49" i="3"/>
  <c r="AA45" i="3"/>
  <c r="AA41" i="3"/>
  <c r="AA37" i="3"/>
  <c r="AA33" i="3"/>
  <c r="AA29" i="3"/>
  <c r="AA25" i="3"/>
  <c r="AA21" i="3"/>
  <c r="AA17" i="3"/>
  <c r="AA13" i="3"/>
  <c r="AA9" i="3"/>
  <c r="AA64" i="3"/>
  <c r="AA48" i="3"/>
  <c r="AA32" i="3"/>
  <c r="AA16" i="3"/>
  <c r="AA8" i="3"/>
  <c r="AA67" i="3"/>
  <c r="AA63" i="3"/>
  <c r="AA51" i="3"/>
  <c r="AA47" i="3"/>
  <c r="AA35" i="3"/>
  <c r="AA31" i="3"/>
  <c r="AA19" i="3"/>
  <c r="AA15" i="3"/>
  <c r="AA78" i="3"/>
  <c r="AA70" i="3"/>
  <c r="AA66" i="3"/>
  <c r="AA62" i="3"/>
  <c r="AA54" i="3"/>
  <c r="AA50" i="3"/>
  <c r="AA46" i="3"/>
  <c r="AA38" i="3"/>
  <c r="AA34" i="3"/>
  <c r="AA30" i="3"/>
  <c r="AA22" i="3"/>
  <c r="AA18" i="3"/>
  <c r="AA14" i="3"/>
  <c r="K79" i="3"/>
  <c r="D66" i="1" l="1"/>
  <c r="AA63" i="1"/>
  <c r="D65" i="5"/>
  <c r="AA63" i="5"/>
  <c r="AD63" i="5" s="1"/>
  <c r="AA79" i="3"/>
  <c r="D83" i="3"/>
</calcChain>
</file>

<file path=xl/sharedStrings.xml><?xml version="1.0" encoding="utf-8"?>
<sst xmlns="http://schemas.openxmlformats.org/spreadsheetml/2006/main" count="1347" uniqueCount="382">
  <si>
    <t>SITE LOCATION</t>
  </si>
  <si>
    <t>Flr</t>
  </si>
  <si>
    <t>EXISTING</t>
  </si>
  <si>
    <t>PRODUCT</t>
  </si>
  <si>
    <t>QTY</t>
  </si>
  <si>
    <t>E-Watts</t>
  </si>
  <si>
    <t>Total</t>
  </si>
  <si>
    <t>RUN</t>
  </si>
  <si>
    <t>kWh</t>
  </si>
  <si>
    <t>ANNUAL COST</t>
  </si>
  <si>
    <t>PROPOSED</t>
  </si>
  <si>
    <t>Sensor</t>
  </si>
  <si>
    <t>DEVICE</t>
  </si>
  <si>
    <t>P-watts</t>
  </si>
  <si>
    <t>StepDim</t>
  </si>
  <si>
    <t>Prop</t>
  </si>
  <si>
    <t>TOT</t>
  </si>
  <si>
    <t>% Sen</t>
  </si>
  <si>
    <t>% Power</t>
  </si>
  <si>
    <t>KWH</t>
  </si>
  <si>
    <t>Annual</t>
  </si>
  <si>
    <t>Sort</t>
  </si>
  <si>
    <t>CODE</t>
  </si>
  <si>
    <t>KW</t>
  </si>
  <si>
    <t>HRS</t>
  </si>
  <si>
    <t>Pre</t>
  </si>
  <si>
    <t>Type</t>
  </si>
  <si>
    <t>50%/Watts</t>
  </si>
  <si>
    <t>RunHRS</t>
  </si>
  <si>
    <t>Post</t>
  </si>
  <si>
    <t>saving</t>
  </si>
  <si>
    <t>SvDim</t>
  </si>
  <si>
    <t>Post-KWH</t>
  </si>
  <si>
    <t>(PROPOSED)</t>
  </si>
  <si>
    <t>CostSving</t>
  </si>
  <si>
    <t>E-Code</t>
  </si>
  <si>
    <t>P-code</t>
  </si>
  <si>
    <t>Annual Savings:</t>
  </si>
  <si>
    <t>kW Reduced:</t>
  </si>
  <si>
    <t>kWh Savings:</t>
  </si>
  <si>
    <t>Concord School system - Thoreau</t>
  </si>
  <si>
    <t>Lighting Worksheet</t>
  </si>
  <si>
    <t>Auditor: Barney Judge</t>
  </si>
  <si>
    <t>KITCHEN</t>
  </si>
  <si>
    <t>TT/2FB32/E</t>
  </si>
  <si>
    <t>2F32SSE</t>
  </si>
  <si>
    <t>1L020</t>
  </si>
  <si>
    <t>RESTROOMS</t>
  </si>
  <si>
    <t>RC6/2X18W/CFL</t>
  </si>
  <si>
    <t>2C0018E</t>
  </si>
  <si>
    <t>1L013</t>
  </si>
  <si>
    <t>CAFÉ</t>
  </si>
  <si>
    <t>PEND/250W/MH/GLOBE</t>
  </si>
  <si>
    <t>1M0250S</t>
  </si>
  <si>
    <t>NA</t>
  </si>
  <si>
    <t>WALL/42W/CFL/GLOBE</t>
  </si>
  <si>
    <t>1C0042E</t>
  </si>
  <si>
    <t>CAFÉ MENS RM</t>
  </si>
  <si>
    <t>CAFÉ WOMENS RM</t>
  </si>
  <si>
    <t>CAFÉ ENTRANCE</t>
  </si>
  <si>
    <t>CONF RM A225</t>
  </si>
  <si>
    <t>TT/2F40/BIAX</t>
  </si>
  <si>
    <t>2F40BXE</t>
  </si>
  <si>
    <t>DOOR 3 STAIRWELL</t>
  </si>
  <si>
    <t>16" DRUM/2X26W/CFL</t>
  </si>
  <si>
    <t>2C0026E</t>
  </si>
  <si>
    <t>1L018</t>
  </si>
  <si>
    <t>GYM ENT/OFC</t>
  </si>
  <si>
    <t>RC6/2X18W/CFL/GLASS LENS</t>
  </si>
  <si>
    <t>GYM</t>
  </si>
  <si>
    <t>HIGHBAY/400W/MH</t>
  </si>
  <si>
    <t>1M0400S</t>
  </si>
  <si>
    <t>1L130</t>
  </si>
  <si>
    <t>TEACHER DINING A115</t>
  </si>
  <si>
    <t>RESTROOM</t>
  </si>
  <si>
    <t>THERAPY</t>
  </si>
  <si>
    <t>TT/2FB31/E</t>
  </si>
  <si>
    <t>1ST FLOOR HALL</t>
  </si>
  <si>
    <t>STAIRWELL 2</t>
  </si>
  <si>
    <t>3RD FLOOR CANS</t>
  </si>
  <si>
    <t>OFFICE B320</t>
  </si>
  <si>
    <t>TT/2FB31/E/9-CELL</t>
  </si>
  <si>
    <t>OFFICE B321</t>
  </si>
  <si>
    <t>STAIRWELL 1</t>
  </si>
  <si>
    <t>SECOND FLR CANS</t>
  </si>
  <si>
    <t xml:space="preserve">94 WING </t>
  </si>
  <si>
    <t>RC8/2X13W/CFL</t>
  </si>
  <si>
    <t>2C0013E</t>
  </si>
  <si>
    <t>WALLBOX/250W/MH/UPLIGHT</t>
  </si>
  <si>
    <t>1L045</t>
  </si>
  <si>
    <t>ROOM B210</t>
  </si>
  <si>
    <t>MUSIC ROOM</t>
  </si>
  <si>
    <t>SAME AS ALCOTT CAFÉ</t>
  </si>
  <si>
    <t>RC8/2X18W/CFL</t>
  </si>
  <si>
    <t>AUDITORIUM</t>
  </si>
  <si>
    <t>CYLINDER/250W/MH/PEND</t>
  </si>
  <si>
    <t>CYLINDER/250W/HALOGEN/PEND</t>
  </si>
  <si>
    <t>1T0250</t>
  </si>
  <si>
    <t>AUDITORIUM STAGE</t>
  </si>
  <si>
    <t>RC12/250W/MH</t>
  </si>
  <si>
    <t>RC8/120W/PAR38</t>
  </si>
  <si>
    <t>1I0120</t>
  </si>
  <si>
    <t>LIBRARY</t>
  </si>
  <si>
    <t>ENTRANCE HALL</t>
  </si>
  <si>
    <t>OFFICE MAIN</t>
  </si>
  <si>
    <t>NURSE'S OFC</t>
  </si>
  <si>
    <t>SITE LIGHTING</t>
  </si>
  <si>
    <t>OUT</t>
  </si>
  <si>
    <t>WP/42W/CFL/HALFMOON</t>
  </si>
  <si>
    <t>1L012</t>
  </si>
  <si>
    <t>SHOEBOX/150W/MH</t>
  </si>
  <si>
    <t>1M0150S</t>
  </si>
  <si>
    <t>DECO/150W/MH</t>
  </si>
  <si>
    <t>1L060</t>
  </si>
  <si>
    <t>RC10/100W/MH</t>
  </si>
  <si>
    <t>1M0100S</t>
  </si>
  <si>
    <t>1L016</t>
  </si>
  <si>
    <t>SITE LIGHTING FLAG</t>
  </si>
  <si>
    <t>GRND/70W/MH/SEALED</t>
  </si>
  <si>
    <t>1M0070S</t>
  </si>
  <si>
    <t>MAIN HALL</t>
  </si>
  <si>
    <t>TF/4F34/ESM</t>
  </si>
  <si>
    <t>4F40SEM</t>
  </si>
  <si>
    <t>1L064</t>
  </si>
  <si>
    <t>2F40SSM</t>
  </si>
  <si>
    <t>1L032</t>
  </si>
  <si>
    <t>1L026</t>
  </si>
  <si>
    <t>1F40SEM</t>
  </si>
  <si>
    <t>2F40SEM</t>
  </si>
  <si>
    <t>S8/2F96/ESM</t>
  </si>
  <si>
    <t>2F96SEM</t>
  </si>
  <si>
    <t>IH8/2F96/ESM</t>
  </si>
  <si>
    <t>WP/175W/MH</t>
  </si>
  <si>
    <t>1M0175S</t>
  </si>
  <si>
    <t>1L039</t>
  </si>
  <si>
    <t>Concord School system - Ripley</t>
  </si>
  <si>
    <t>CLASSROOM E1</t>
  </si>
  <si>
    <t>E</t>
  </si>
  <si>
    <t>TF2F34/ESM</t>
  </si>
  <si>
    <t>HALL</t>
  </si>
  <si>
    <t>BOYS ROOM</t>
  </si>
  <si>
    <t>TF/3F32/E</t>
  </si>
  <si>
    <t>3F32SSE</t>
  </si>
  <si>
    <t>1L050</t>
  </si>
  <si>
    <t>GIRLS ROOM</t>
  </si>
  <si>
    <t>CLASSROOM E2</t>
  </si>
  <si>
    <t>MRS SUMMERS OFC</t>
  </si>
  <si>
    <t>NEXT OFFICE</t>
  </si>
  <si>
    <t>OFFICE</t>
  </si>
  <si>
    <t>CLASSROOM A1</t>
  </si>
  <si>
    <t>A</t>
  </si>
  <si>
    <t>CLASSROOM A2</t>
  </si>
  <si>
    <t>CLASSROOM C1</t>
  </si>
  <si>
    <t>C</t>
  </si>
  <si>
    <t>CLASSROOM C2</t>
  </si>
  <si>
    <t>CLASSROOM B1</t>
  </si>
  <si>
    <t>B</t>
  </si>
  <si>
    <t>CLASSROOM B2</t>
  </si>
  <si>
    <t>D</t>
  </si>
  <si>
    <t>W4/2F32/E</t>
  </si>
  <si>
    <t>VN2/1F20/S</t>
  </si>
  <si>
    <t>1F20SSS</t>
  </si>
  <si>
    <t xml:space="preserve">CONF ROOM </t>
  </si>
  <si>
    <t>CLASSROOM 1</t>
  </si>
  <si>
    <t>TF/4F32/E</t>
  </si>
  <si>
    <t>4F32SSE</t>
  </si>
  <si>
    <t>CLASSROOM 2</t>
  </si>
  <si>
    <t>PARENT/CHILD PROG OFC</t>
  </si>
  <si>
    <t>JANITOR</t>
  </si>
  <si>
    <t>130W/INC/KEYLESS</t>
  </si>
  <si>
    <t>1I0100</t>
  </si>
  <si>
    <t>RL/A19-LED/17W/SCREW-IN</t>
  </si>
  <si>
    <t>1L017</t>
  </si>
  <si>
    <t>HALLWAY/WINDOWS</t>
  </si>
  <si>
    <t>W4/2F34/ESM</t>
  </si>
  <si>
    <t>HALL TO BOILER ROOM</t>
  </si>
  <si>
    <t>STORAGE CURRICULUM</t>
  </si>
  <si>
    <t>EGGCREATE/W8/2F96/S</t>
  </si>
  <si>
    <t>2F96SSS</t>
  </si>
  <si>
    <t>OLD KITCHEN</t>
  </si>
  <si>
    <t>100W/INC/KEYLESS</t>
  </si>
  <si>
    <t>MAINTENANCE TO CLASSRM</t>
  </si>
  <si>
    <t>JANITOR/HVAC</t>
  </si>
  <si>
    <t>52W/INC/KEYLESS</t>
  </si>
  <si>
    <t>1I0052</t>
  </si>
  <si>
    <t xml:space="preserve">STORAGE </t>
  </si>
  <si>
    <t>S8/2F34/STD</t>
  </si>
  <si>
    <t>S4/1F40/STD</t>
  </si>
  <si>
    <t>1F40SSS</t>
  </si>
  <si>
    <t>CONF ROOM 1</t>
  </si>
  <si>
    <t>STORAGE</t>
  </si>
  <si>
    <t>W4/2F40/STD</t>
  </si>
  <si>
    <t>2F40SSS</t>
  </si>
  <si>
    <t>GYM CLOSET</t>
  </si>
  <si>
    <t>CHINA HAT/65W/PAR30</t>
  </si>
  <si>
    <t>1I0065</t>
  </si>
  <si>
    <t>VN4/1F32/E</t>
  </si>
  <si>
    <t>1F32SSE</t>
  </si>
  <si>
    <t>O4/2F32/E</t>
  </si>
  <si>
    <t xml:space="preserve">OLD REST ROOM </t>
  </si>
  <si>
    <t>O4/2F34/STD</t>
  </si>
  <si>
    <t>VN4/1F34/STD</t>
  </si>
  <si>
    <t>1F40SSM</t>
  </si>
  <si>
    <t>COMP STORAGE WORK RM</t>
  </si>
  <si>
    <t xml:space="preserve">WORK RM STORAGE </t>
  </si>
  <si>
    <t>MAIN HALLWAY</t>
  </si>
  <si>
    <t>OFC-NUT</t>
  </si>
  <si>
    <t>CLOSET/FILE STORAGE</t>
  </si>
  <si>
    <t>COPY CENTER</t>
  </si>
  <si>
    <t>HALLWAY</t>
  </si>
  <si>
    <t>WOMENS RM 1</t>
  </si>
  <si>
    <t>VN4/2F32/E</t>
  </si>
  <si>
    <t>WOMENS RM 2</t>
  </si>
  <si>
    <t>VN2/2F17/E</t>
  </si>
  <si>
    <t>2F17SSE</t>
  </si>
  <si>
    <t>CPT LENDING ROOM</t>
  </si>
  <si>
    <t>EGGCREATE/IH8/2F96/S</t>
  </si>
  <si>
    <t>MENS</t>
  </si>
  <si>
    <t>WP/100W/MH</t>
  </si>
  <si>
    <t>FLD/100W/MH</t>
  </si>
  <si>
    <t>1L027</t>
  </si>
  <si>
    <t>RC/90W/PAR38</t>
  </si>
  <si>
    <t>1I0090</t>
  </si>
  <si>
    <t>RL/LED/16W/PAR38</t>
  </si>
  <si>
    <t>DRUM/42W/CFL</t>
  </si>
  <si>
    <t>WP/150W/MH</t>
  </si>
  <si>
    <t>W4/1F34/ESM</t>
  </si>
  <si>
    <t>SITE LIGHTING FLAG POLE</t>
  </si>
  <si>
    <t>INGROUND/70W/MH/SEALED</t>
  </si>
  <si>
    <t>1L088</t>
  </si>
  <si>
    <t>Concord School system - Alcott</t>
  </si>
  <si>
    <t>LOBBY A129</t>
  </si>
  <si>
    <t>FACULTY A132</t>
  </si>
  <si>
    <t>MENS A135</t>
  </si>
  <si>
    <t>WOMENS A136</t>
  </si>
  <si>
    <t>GYM A121</t>
  </si>
  <si>
    <t>HIGHBAY/250W/MH</t>
  </si>
  <si>
    <t>RESTROOM A123</t>
  </si>
  <si>
    <t>DOOR 24 ENTRANCE</t>
  </si>
  <si>
    <t>AUDITORIUM A129</t>
  </si>
  <si>
    <t>18"/DRUM/38W/FLOUR</t>
  </si>
  <si>
    <t>PEND/CYLINDER/250W/MH</t>
  </si>
  <si>
    <t>PEND/CYLINDER/100W/HALOGEN</t>
  </si>
  <si>
    <t>1T0100</t>
  </si>
  <si>
    <t>RC10/100W/PAR38</t>
  </si>
  <si>
    <t>DOOR 19 HALL</t>
  </si>
  <si>
    <t>STAIRWELL DOOR 19</t>
  </si>
  <si>
    <t>18"DRUM/28W/FLOUR</t>
  </si>
  <si>
    <t>1L007</t>
  </si>
  <si>
    <t>BOYS ROOM A212</t>
  </si>
  <si>
    <t>GIRLS ROOM A213</t>
  </si>
  <si>
    <t>2ND FLOOR HALL</t>
  </si>
  <si>
    <t>MAIN STAIRWELL</t>
  </si>
  <si>
    <t>1C0028E</t>
  </si>
  <si>
    <t>TT/2F40W/BIAX/BASKET</t>
  </si>
  <si>
    <t>ROOM B208</t>
  </si>
  <si>
    <t>ROOM B209</t>
  </si>
  <si>
    <t>MENS B210</t>
  </si>
  <si>
    <t>WOMENS B211</t>
  </si>
  <si>
    <t>LINCOLN RM DOOR 11 STAIRS</t>
  </si>
  <si>
    <t>BOYS ROOM B139</t>
  </si>
  <si>
    <t>GIRLS ROOM B140</t>
  </si>
  <si>
    <t>HALLWAY B140</t>
  </si>
  <si>
    <t>DOOR 6</t>
  </si>
  <si>
    <t>B128 STAFF RESTROOM</t>
  </si>
  <si>
    <t>B127 STAFF RESTROOM</t>
  </si>
  <si>
    <t>HALLWAY B127</t>
  </si>
  <si>
    <t>CAFÉ SERVING AREA</t>
  </si>
  <si>
    <t>TT/2FB31/E/PRISMATIC</t>
  </si>
  <si>
    <t>CUSTOM/PEND/28W&amp;3L/40W-BIAX</t>
  </si>
  <si>
    <t>3F40BXE + 30</t>
  </si>
  <si>
    <t>BOYS ROOM B124</t>
  </si>
  <si>
    <t>GIRLS ROOM B123</t>
  </si>
  <si>
    <t>STAFF REST ROOM B115</t>
  </si>
  <si>
    <t>STAFF REST ROOM B114</t>
  </si>
  <si>
    <t>MAIN OFFICE B103</t>
  </si>
  <si>
    <t>MAIN ENTRANCE</t>
  </si>
  <si>
    <t>NURSE'S OFC RESTROOM</t>
  </si>
  <si>
    <t>HALF-MOONS/42W/CFL</t>
  </si>
  <si>
    <t>KIT/DRUM_18W/LED</t>
  </si>
  <si>
    <t>KIT/DRUM_12W/LED</t>
  </si>
  <si>
    <t>KIT/POST_TOP/LED/60W/</t>
  </si>
  <si>
    <t>KIT/SCREW-IN_16W/LED/</t>
  </si>
  <si>
    <t>NEW/13W/LED/RECESSED CAN</t>
  </si>
  <si>
    <t>NEW/LED/POST-TOP/45W</t>
  </si>
  <si>
    <t>NEW/LED/130W/SEN/STEP-DIM</t>
  </si>
  <si>
    <t>NEW/TT/LED/20W/</t>
  </si>
  <si>
    <t>RB/1L-4'/LED/TUBE/16W_</t>
  </si>
  <si>
    <t>KIT/DRUM_12W/LED/</t>
  </si>
  <si>
    <t>NEW/39W/-WALLPACK/PC</t>
  </si>
  <si>
    <t>NEW/39W/WALLPACK/PC</t>
  </si>
  <si>
    <t>NEW/LED/FLD/27W/PC</t>
  </si>
  <si>
    <t>RB/2L-4'/LED/TUBE/32W_</t>
  </si>
  <si>
    <t>RB/TF/32W_2BAR/_KIT</t>
  </si>
  <si>
    <t>RB/TF/50W_3BAR/_KIT</t>
  </si>
  <si>
    <t>RB-KIT/4L-4'/LED/TUBE/64W_</t>
  </si>
  <si>
    <t>KIT/DRUM_7W/LED/</t>
  </si>
  <si>
    <t>RB/TT/32W_3BAR/_KIT</t>
  </si>
  <si>
    <t>Color</t>
  </si>
  <si>
    <t>Temp</t>
  </si>
  <si>
    <t>5k</t>
  </si>
  <si>
    <t>Payback</t>
  </si>
  <si>
    <t>5K</t>
  </si>
  <si>
    <t>35K</t>
  </si>
  <si>
    <t>4K</t>
  </si>
  <si>
    <t>Fixture Legend</t>
  </si>
  <si>
    <t>LED Drum Retrofit kit</t>
  </si>
  <si>
    <t>LED Retrofit, Screw-in</t>
  </si>
  <si>
    <t>New LED 6" Recessed Can</t>
  </si>
  <si>
    <t>New LED High Bay with integrated sensor</t>
  </si>
  <si>
    <t>New LED 2x2 troffer</t>
  </si>
  <si>
    <t>New LED 8' strip fixture</t>
  </si>
  <si>
    <t>Relamp w/ TLED's and new Electronic Ballast</t>
  </si>
  <si>
    <t>New LED Flood with PC</t>
  </si>
  <si>
    <t>2x4 Troffer, 2 Bar LED Retrofit kit</t>
  </si>
  <si>
    <t>2x4 Troffer, 3 Bar LED Retrofit kit</t>
  </si>
  <si>
    <t>Strip Kit w/ TLED's and new Electronic Ballast</t>
  </si>
  <si>
    <t>New Screw-in A19 LED</t>
  </si>
  <si>
    <t>New Screw-in PAR38 LED</t>
  </si>
  <si>
    <t>2x2 Troffer, 2 Bar LED Retrofit kit</t>
  </si>
  <si>
    <t>2x2 Troffer, 3 Bar LED Retrofit kit</t>
  </si>
  <si>
    <t>Lumens</t>
  </si>
  <si>
    <t>integrated</t>
  </si>
  <si>
    <t>ECM Cost</t>
  </si>
  <si>
    <t>ECM Qty</t>
  </si>
  <si>
    <t>Period</t>
  </si>
  <si>
    <t>Cost Net of Rebate</t>
  </si>
  <si>
    <t>LED Retrofit kit, custom cut LED panel [1]</t>
  </si>
  <si>
    <t xml:space="preserve">[1] The custom cut is an in-field trimming to ensure that the retrofit kit fits well. </t>
  </si>
  <si>
    <t>Manufacturer</t>
  </si>
  <si>
    <t>RemPhos</t>
  </si>
  <si>
    <t>RPT-LEDCR-1600LM-3000K</t>
  </si>
  <si>
    <t>30-35K</t>
  </si>
  <si>
    <t>RPT-LEDCR-2200LM-3000K</t>
  </si>
  <si>
    <t>LED Conversions</t>
  </si>
  <si>
    <t>Retro-HTS-9R</t>
  </si>
  <si>
    <t>Sylvania</t>
  </si>
  <si>
    <t>LED/RT5/6/HO//900/835</t>
  </si>
  <si>
    <t>Flex Lusio Essentials</t>
  </si>
  <si>
    <t>NEW/57W/WALLPACK/PC</t>
  </si>
  <si>
    <t>RAB Lighting</t>
  </si>
  <si>
    <t>SLIM-57/PC</t>
  </si>
  <si>
    <t>New LED wall pack with PC</t>
  </si>
  <si>
    <t>Litetronics</t>
  </si>
  <si>
    <t>RPT-LEDCR-900LM-3000K</t>
  </si>
  <si>
    <t>ES3P-A-6MS-40-WIDE-FR-LV-CRM-10V-OCC40-CORDN-EMBN-OPTN</t>
  </si>
  <si>
    <t>NEW/LED/86W/SEN/STEP-DIM</t>
  </si>
  <si>
    <t>RF-22-U-Q-T2-35</t>
  </si>
  <si>
    <t>RB/TT/22W_2BAR/_KIT</t>
  </si>
  <si>
    <t>RF-32-U-Q-T2-35</t>
  </si>
  <si>
    <t>RF-32-U-Q-T4-35</t>
  </si>
  <si>
    <t>RF-50-U-Q-T4-35</t>
  </si>
  <si>
    <t>Measure ID</t>
  </si>
  <si>
    <t>Description</t>
  </si>
  <si>
    <t>Part Number</t>
  </si>
  <si>
    <t>Lithonia Lighting</t>
  </si>
  <si>
    <t>2FSL2 20L EZ1 LP835</t>
  </si>
  <si>
    <t>ES3P-A-4MS-40-WIDE-FR-LV-CRM-10V-OCC40-CORDN-EMBN-OPTN</t>
  </si>
  <si>
    <t>FFLED26/PC</t>
  </si>
  <si>
    <t>RPT-LEDSS-1700LM-4000K-E26</t>
  </si>
  <si>
    <t>DSX0 LED 20C 700 50K T3M MVOLT RPA DBLXD</t>
  </si>
  <si>
    <t>New LED Post Top for Rnd Pole</t>
  </si>
  <si>
    <t>T8LDR2F9/835A;   -   Universal Triad B132IUNVEL-N</t>
  </si>
  <si>
    <t>SRK-18-B-4LT8-UNV5.8-B(IS)</t>
  </si>
  <si>
    <t xml:space="preserve">1x8  Strip Retro Kit - 4 Lamp T8 - Unv Brkt - White Ballast Cover - </t>
  </si>
  <si>
    <t>LED15A21/DIM/O/827/G4</t>
  </si>
  <si>
    <t>RL/A19-LED/15W/SCREW-IN</t>
  </si>
  <si>
    <t>LED16PAR38/DIM/827/NFL25/G3</t>
  </si>
  <si>
    <t>Universal EverLine</t>
  </si>
  <si>
    <t>RPT-LEDSSG2-5600LM-4000K-E39</t>
  </si>
  <si>
    <t>RL/50W/LED/SCREW-IN</t>
  </si>
  <si>
    <t>27K</t>
  </si>
  <si>
    <t>RB/1L-2'/LED/TUBE/9W_</t>
  </si>
  <si>
    <t>RB/2L-2'/LED/TUBE/18W</t>
  </si>
  <si>
    <t>T8LDR4F15/835A    -   Universal Triad B132IUNVELHE-N</t>
  </si>
  <si>
    <t>T8LDR2F9/835A;   -   Universal Triad B232IUNVELHE-N</t>
  </si>
  <si>
    <t>T8LDR4F15/835A   -   Universal Triad B232IUNVELHE-N</t>
  </si>
  <si>
    <t>T8LDR4F15/835A / Universal Triad B432IUNVELHE-N / Renova Strip Kit</t>
  </si>
  <si>
    <t>RB/2L-2'/LED/TUBE/18W_</t>
  </si>
  <si>
    <t>Lithonia</t>
  </si>
  <si>
    <t>TZL1N L96 6000LM FST MVOLT 35K 80CRI WH</t>
  </si>
  <si>
    <t>NEW/8'_STRIP/LED/60W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</si>
</sst>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0_);\(&quot;$&quot;#,##0.000\)"/>
    <numFmt numFmtId="166" formatCode="_(* #,##0_);_(* \(#,##0\);_(* &quot;-&quot;??_);_(@_)"/>
    <numFmt numFmtId="167" formatCode="&quot;$&quot;#,##0.0000_);[Red]\(&quot;$&quot;#,##0.0000\)"/>
    <numFmt numFmtId="168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4"/>
      <name val="Geneva"/>
    </font>
    <font>
      <b/>
      <sz val="10"/>
      <name val="Geneva"/>
    </font>
    <font>
      <b/>
      <sz val="8"/>
      <name val="Geneva"/>
    </font>
    <font>
      <b/>
      <sz val="10"/>
      <color indexed="10"/>
      <name val="Geneva"/>
    </font>
    <font>
      <b/>
      <sz val="9"/>
      <name val="Geneva"/>
    </font>
    <font>
      <b/>
      <sz val="12"/>
      <name val="Geneva"/>
    </font>
    <font>
      <sz val="12"/>
      <name val="Geneva"/>
    </font>
    <font>
      <b/>
      <u val="singleAccounting"/>
      <sz val="12"/>
      <name val="Geneva"/>
    </font>
    <font>
      <sz val="10"/>
      <color rgb="FFFF0000"/>
      <name val="Geneva"/>
    </font>
    <font>
      <sz val="11"/>
      <name val="Calibri"/>
      <family val="2"/>
      <scheme val="minor"/>
    </font>
    <font>
      <sz val="9"/>
      <name val="Geneva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2" fillId="0" borderId="0"/>
    <xf numFmtId="8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215">
    <xf numFmtId="0" fontId="0" fillId="0" borderId="0" xfId="0"/>
    <xf numFmtId="1" fontId="2" fillId="0" borderId="0" xfId="4" applyNumberFormat="1"/>
    <xf numFmtId="2" fontId="3" fillId="0" borderId="0" xfId="4" applyFont="1" applyFill="1" applyAlignment="1">
      <alignment horizontal="left"/>
    </xf>
    <xf numFmtId="2" fontId="3" fillId="0" borderId="0" xfId="4" applyFont="1" applyFill="1"/>
    <xf numFmtId="2" fontId="2" fillId="0" borderId="0" xfId="4"/>
    <xf numFmtId="164" fontId="2" fillId="0" borderId="0" xfId="4" applyNumberFormat="1"/>
    <xf numFmtId="1" fontId="2" fillId="0" borderId="0" xfId="4" applyNumberFormat="1" applyAlignment="1">
      <alignment horizontal="center"/>
    </xf>
    <xf numFmtId="7" fontId="2" fillId="0" borderId="0" xfId="4" applyNumberFormat="1"/>
    <xf numFmtId="8" fontId="2" fillId="0" borderId="0" xfId="5"/>
    <xf numFmtId="2" fontId="4" fillId="0" borderId="0" xfId="4" applyFont="1" applyFill="1" applyAlignment="1">
      <alignment horizontal="left"/>
    </xf>
    <xf numFmtId="2" fontId="4" fillId="0" borderId="0" xfId="4" applyFont="1" applyFill="1"/>
    <xf numFmtId="1" fontId="2" fillId="0" borderId="0" xfId="4" quotePrefix="1" applyNumberFormat="1" applyFont="1" applyBorder="1"/>
    <xf numFmtId="2" fontId="2" fillId="0" borderId="0" xfId="4" applyFont="1" applyFill="1" applyAlignment="1">
      <alignment horizontal="center"/>
    </xf>
    <xf numFmtId="2" fontId="2" fillId="0" borderId="0" xfId="4" applyFont="1" applyFill="1"/>
    <xf numFmtId="164" fontId="2" fillId="2" borderId="1" xfId="4" applyNumberFormat="1" applyFill="1" applyBorder="1"/>
    <xf numFmtId="164" fontId="2" fillId="2" borderId="2" xfId="4" applyNumberFormat="1" applyFill="1" applyBorder="1"/>
    <xf numFmtId="164" fontId="2" fillId="3" borderId="1" xfId="4" applyNumberFormat="1" applyFill="1" applyBorder="1"/>
    <xf numFmtId="7" fontId="2" fillId="3" borderId="3" xfId="4" applyNumberFormat="1" applyFill="1" applyBorder="1"/>
    <xf numFmtId="2" fontId="2" fillId="0" borderId="0" xfId="4" applyBorder="1"/>
    <xf numFmtId="1" fontId="4" fillId="0" borderId="0" xfId="4" applyNumberFormat="1" applyFont="1" applyFill="1" applyBorder="1" applyAlignment="1">
      <alignment horizontal="center"/>
    </xf>
    <xf numFmtId="2" fontId="4" fillId="4" borderId="4" xfId="4" applyFont="1" applyFill="1" applyBorder="1" applyAlignment="1">
      <alignment horizontal="center"/>
    </xf>
    <xf numFmtId="2" fontId="4" fillId="5" borderId="4" xfId="4" applyFont="1" applyFill="1" applyBorder="1" applyAlignment="1">
      <alignment horizontal="center"/>
    </xf>
    <xf numFmtId="1" fontId="4" fillId="5" borderId="4" xfId="4" applyNumberFormat="1" applyFont="1" applyFill="1" applyBorder="1" applyAlignment="1">
      <alignment horizontal="center"/>
    </xf>
    <xf numFmtId="164" fontId="4" fillId="5" borderId="4" xfId="4" applyNumberFormat="1" applyFont="1" applyFill="1" applyBorder="1" applyAlignment="1">
      <alignment horizontal="center"/>
    </xf>
    <xf numFmtId="7" fontId="4" fillId="5" borderId="1" xfId="4" applyNumberFormat="1" applyFont="1" applyFill="1" applyBorder="1" applyAlignment="1">
      <alignment horizontal="center"/>
    </xf>
    <xf numFmtId="1" fontId="4" fillId="4" borderId="4" xfId="4" applyNumberFormat="1" applyFont="1" applyFill="1" applyBorder="1" applyAlignment="1">
      <alignment horizontal="center"/>
    </xf>
    <xf numFmtId="1" fontId="4" fillId="4" borderId="3" xfId="4" applyNumberFormat="1" applyFont="1" applyFill="1" applyBorder="1" applyAlignment="1">
      <alignment horizontal="center"/>
    </xf>
    <xf numFmtId="1" fontId="5" fillId="4" borderId="4" xfId="4" applyNumberFormat="1" applyFont="1" applyFill="1" applyBorder="1" applyAlignment="1">
      <alignment horizontal="center"/>
    </xf>
    <xf numFmtId="164" fontId="4" fillId="4" borderId="4" xfId="4" applyNumberFormat="1" applyFont="1" applyFill="1" applyBorder="1" applyAlignment="1">
      <alignment horizontal="center"/>
    </xf>
    <xf numFmtId="1" fontId="4" fillId="4" borderId="1" xfId="4" applyNumberFormat="1" applyFont="1" applyFill="1" applyBorder="1" applyAlignment="1">
      <alignment horizontal="center"/>
    </xf>
    <xf numFmtId="164" fontId="5" fillId="2" borderId="4" xfId="4" applyNumberFormat="1" applyFont="1" applyFill="1" applyBorder="1" applyAlignment="1">
      <alignment horizontal="center"/>
    </xf>
    <xf numFmtId="164" fontId="5" fillId="6" borderId="4" xfId="4" applyNumberFormat="1" applyFont="1" applyFill="1" applyBorder="1" applyAlignment="1">
      <alignment horizontal="center"/>
    </xf>
    <xf numFmtId="164" fontId="4" fillId="3" borderId="4" xfId="4" applyNumberFormat="1" applyFont="1" applyFill="1" applyBorder="1" applyAlignment="1">
      <alignment horizontal="center"/>
    </xf>
    <xf numFmtId="7" fontId="4" fillId="3" borderId="1" xfId="4" applyNumberFormat="1" applyFont="1" applyFill="1" applyBorder="1" applyAlignment="1">
      <alignment horizontal="center"/>
    </xf>
    <xf numFmtId="8" fontId="4" fillId="7" borderId="3" xfId="5" applyFont="1" applyFill="1" applyBorder="1" applyAlignment="1">
      <alignment horizontal="center"/>
    </xf>
    <xf numFmtId="2" fontId="4" fillId="0" borderId="0" xfId="4" applyFont="1" applyFill="1" applyBorder="1" applyAlignment="1">
      <alignment horizontal="center"/>
    </xf>
    <xf numFmtId="2" fontId="4" fillId="0" borderId="5" xfId="4" applyFont="1" applyFill="1" applyBorder="1" applyAlignment="1">
      <alignment horizontal="center"/>
    </xf>
    <xf numFmtId="2" fontId="4" fillId="4" borderId="6" xfId="4" applyFont="1" applyFill="1" applyBorder="1" applyAlignment="1">
      <alignment horizontal="center"/>
    </xf>
    <xf numFmtId="2" fontId="4" fillId="5" borderId="6" xfId="4" applyFont="1" applyFill="1" applyBorder="1" applyAlignment="1">
      <alignment horizontal="center"/>
    </xf>
    <xf numFmtId="1" fontId="4" fillId="5" borderId="6" xfId="4" applyNumberFormat="1" applyFont="1" applyFill="1" applyBorder="1" applyAlignment="1">
      <alignment horizontal="center"/>
    </xf>
    <xf numFmtId="164" fontId="4" fillId="5" borderId="6" xfId="4" applyNumberFormat="1" applyFont="1" applyFill="1" applyBorder="1" applyAlignment="1">
      <alignment horizontal="center"/>
    </xf>
    <xf numFmtId="165" fontId="6" fillId="5" borderId="7" xfId="4" applyNumberFormat="1" applyFont="1" applyFill="1" applyBorder="1" applyAlignment="1">
      <alignment horizontal="center"/>
    </xf>
    <xf numFmtId="1" fontId="4" fillId="4" borderId="6" xfId="4" applyNumberFormat="1" applyFont="1" applyFill="1" applyBorder="1" applyAlignment="1">
      <alignment horizontal="center"/>
    </xf>
    <xf numFmtId="1" fontId="4" fillId="4" borderId="8" xfId="4" applyNumberFormat="1" applyFont="1" applyFill="1" applyBorder="1" applyAlignment="1">
      <alignment horizontal="center"/>
    </xf>
    <xf numFmtId="1" fontId="5" fillId="4" borderId="6" xfId="4" applyNumberFormat="1" applyFont="1" applyFill="1" applyBorder="1" applyAlignment="1">
      <alignment horizontal="center"/>
    </xf>
    <xf numFmtId="164" fontId="4" fillId="4" borderId="6" xfId="4" applyNumberFormat="1" applyFont="1" applyFill="1" applyBorder="1" applyAlignment="1">
      <alignment horizontal="center"/>
    </xf>
    <xf numFmtId="1" fontId="4" fillId="4" borderId="9" xfId="4" applyNumberFormat="1" applyFont="1" applyFill="1" applyBorder="1" applyAlignment="1">
      <alignment horizontal="center"/>
    </xf>
    <xf numFmtId="164" fontId="5" fillId="2" borderId="6" xfId="4" applyNumberFormat="1" applyFont="1" applyFill="1" applyBorder="1" applyAlignment="1">
      <alignment horizontal="center"/>
    </xf>
    <xf numFmtId="164" fontId="5" fillId="6" borderId="6" xfId="4" applyNumberFormat="1" applyFont="1" applyFill="1" applyBorder="1" applyAlignment="1">
      <alignment horizontal="center"/>
    </xf>
    <xf numFmtId="164" fontId="4" fillId="3" borderId="6" xfId="4" applyNumberFormat="1" applyFont="1" applyFill="1" applyBorder="1" applyAlignment="1">
      <alignment horizontal="center"/>
    </xf>
    <xf numFmtId="7" fontId="4" fillId="3" borderId="9" xfId="4" applyNumberFormat="1" applyFont="1" applyFill="1" applyBorder="1" applyAlignment="1">
      <alignment horizontal="center"/>
    </xf>
    <xf numFmtId="8" fontId="4" fillId="7" borderId="8" xfId="5" applyFont="1" applyFill="1" applyBorder="1" applyAlignment="1">
      <alignment horizontal="center"/>
    </xf>
    <xf numFmtId="2" fontId="4" fillId="0" borderId="10" xfId="4" applyFont="1" applyFill="1" applyBorder="1" applyAlignment="1">
      <alignment horizontal="center"/>
    </xf>
    <xf numFmtId="2" fontId="4" fillId="4" borderId="0" xfId="4" applyFont="1" applyFill="1" applyBorder="1" applyAlignment="1">
      <alignment horizontal="center"/>
    </xf>
    <xf numFmtId="1" fontId="4" fillId="4" borderId="0" xfId="4" applyNumberFormat="1" applyFont="1" applyFill="1" applyBorder="1" applyAlignment="1">
      <alignment horizontal="center"/>
    </xf>
    <xf numFmtId="164" fontId="4" fillId="4" borderId="0" xfId="4" applyNumberFormat="1" applyFont="1" applyFill="1" applyBorder="1" applyAlignment="1">
      <alignment horizontal="center"/>
    </xf>
    <xf numFmtId="165" fontId="6" fillId="4" borderId="0" xfId="4" applyNumberFormat="1" applyFont="1" applyFill="1" applyBorder="1" applyAlignment="1">
      <alignment horizontal="center"/>
    </xf>
    <xf numFmtId="1" fontId="5" fillId="4" borderId="0" xfId="4" applyNumberFormat="1" applyFont="1" applyFill="1" applyBorder="1" applyAlignment="1">
      <alignment horizontal="center"/>
    </xf>
    <xf numFmtId="164" fontId="5" fillId="2" borderId="0" xfId="4" applyNumberFormat="1" applyFont="1" applyFill="1" applyBorder="1" applyAlignment="1">
      <alignment horizontal="center"/>
    </xf>
    <xf numFmtId="164" fontId="5" fillId="6" borderId="0" xfId="4" applyNumberFormat="1" applyFont="1" applyFill="1" applyBorder="1" applyAlignment="1">
      <alignment horizontal="center"/>
    </xf>
    <xf numFmtId="164" fontId="4" fillId="3" borderId="0" xfId="4" applyNumberFormat="1" applyFont="1" applyFill="1" applyBorder="1" applyAlignment="1">
      <alignment horizontal="center"/>
    </xf>
    <xf numFmtId="7" fontId="4" fillId="3" borderId="0" xfId="4" applyNumberFormat="1" applyFont="1" applyFill="1" applyBorder="1" applyAlignment="1">
      <alignment horizontal="center"/>
    </xf>
    <xf numFmtId="8" fontId="4" fillId="7" borderId="0" xfId="5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1" xfId="0" quotePrefix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2" fillId="0" borderId="12" xfId="4" quotePrefix="1" applyNumberFormat="1" applyFont="1" applyFill="1" applyBorder="1"/>
    <xf numFmtId="2" fontId="2" fillId="0" borderId="11" xfId="4" applyNumberFormat="1" applyFill="1" applyBorder="1"/>
    <xf numFmtId="166" fontId="2" fillId="0" borderId="11" xfId="1" applyNumberFormat="1" applyFont="1" applyFill="1" applyBorder="1" applyAlignment="1">
      <alignment horizontal="center"/>
    </xf>
    <xf numFmtId="7" fontId="2" fillId="0" borderId="11" xfId="4" applyNumberFormat="1" applyFill="1" applyBorder="1"/>
    <xf numFmtId="1" fontId="2" fillId="0" borderId="11" xfId="4" applyNumberFormat="1" applyFill="1" applyBorder="1" applyAlignment="1">
      <alignment horizontal="center" vertical="center"/>
    </xf>
    <xf numFmtId="1" fontId="2" fillId="0" borderId="11" xfId="4" quotePrefix="1" applyNumberFormat="1" applyFont="1" applyFill="1" applyBorder="1"/>
    <xf numFmtId="1" fontId="2" fillId="0" borderId="11" xfId="4" applyNumberFormat="1" applyFont="1" applyFill="1" applyBorder="1"/>
    <xf numFmtId="166" fontId="2" fillId="0" borderId="11" xfId="1" applyNumberFormat="1" applyFont="1" applyFill="1" applyBorder="1"/>
    <xf numFmtId="9" fontId="2" fillId="0" borderId="11" xfId="3" applyFont="1" applyFill="1" applyBorder="1"/>
    <xf numFmtId="44" fontId="2" fillId="0" borderId="11" xfId="2" applyFont="1" applyFill="1" applyBorder="1"/>
    <xf numFmtId="8" fontId="2" fillId="0" borderId="11" xfId="5" applyFill="1" applyBorder="1"/>
    <xf numFmtId="2" fontId="7" fillId="0" borderId="13" xfId="4" applyFont="1" applyFill="1" applyBorder="1" applyAlignment="1">
      <alignment horizontal="center"/>
    </xf>
    <xf numFmtId="2" fontId="7" fillId="0" borderId="14" xfId="4" applyFont="1" applyFill="1" applyBorder="1"/>
    <xf numFmtId="2" fontId="2" fillId="0" borderId="15" xfId="4" applyFill="1" applyBorder="1"/>
    <xf numFmtId="166" fontId="7" fillId="0" borderId="16" xfId="1" applyNumberFormat="1" applyFont="1" applyFill="1" applyBorder="1"/>
    <xf numFmtId="1" fontId="7" fillId="0" borderId="17" xfId="4" applyNumberFormat="1" applyFont="1" applyFill="1" applyBorder="1"/>
    <xf numFmtId="40" fontId="7" fillId="0" borderId="16" xfId="6" applyFont="1" applyFill="1" applyBorder="1"/>
    <xf numFmtId="0" fontId="0" fillId="0" borderId="16" xfId="0" quotePrefix="1" applyFill="1" applyBorder="1" applyAlignment="1">
      <alignment horizontal="center" vertical="center" wrapText="1"/>
    </xf>
    <xf numFmtId="166" fontId="7" fillId="0" borderId="16" xfId="1" applyNumberFormat="1" applyFont="1" applyFill="1" applyBorder="1" applyAlignment="1">
      <alignment horizontal="center"/>
    </xf>
    <xf numFmtId="8" fontId="7" fillId="0" borderId="16" xfId="5" applyFont="1" applyFill="1" applyBorder="1"/>
    <xf numFmtId="0" fontId="4" fillId="0" borderId="16" xfId="1" applyNumberFormat="1" applyFont="1" applyFill="1" applyBorder="1" applyAlignment="1">
      <alignment horizontal="center"/>
    </xf>
    <xf numFmtId="166" fontId="7" fillId="0" borderId="17" xfId="1" applyNumberFormat="1" applyFont="1" applyFill="1" applyBorder="1" applyAlignment="1">
      <alignment horizontal="center" vertical="center"/>
    </xf>
    <xf numFmtId="2" fontId="2" fillId="0" borderId="16" xfId="4" applyNumberFormat="1" applyBorder="1"/>
    <xf numFmtId="2" fontId="2" fillId="0" borderId="17" xfId="4" applyNumberFormat="1" applyBorder="1"/>
    <xf numFmtId="166" fontId="4" fillId="0" borderId="16" xfId="1" applyNumberFormat="1" applyFont="1" applyBorder="1"/>
    <xf numFmtId="44" fontId="4" fillId="0" borderId="16" xfId="4" applyNumberFormat="1" applyFont="1" applyBorder="1"/>
    <xf numFmtId="2" fontId="7" fillId="0" borderId="0" xfId="4" applyFont="1" applyFill="1" applyBorder="1"/>
    <xf numFmtId="2" fontId="7" fillId="0" borderId="18" xfId="4" applyFont="1" applyFill="1" applyBorder="1"/>
    <xf numFmtId="8" fontId="2" fillId="0" borderId="0" xfId="5" applyAlignment="1">
      <alignment horizontal="left"/>
    </xf>
    <xf numFmtId="2" fontId="8" fillId="8" borderId="1" xfId="4" applyFont="1" applyFill="1" applyBorder="1" applyAlignment="1">
      <alignment horizontal="center"/>
    </xf>
    <xf numFmtId="2" fontId="8" fillId="8" borderId="2" xfId="4" applyFont="1" applyFill="1" applyBorder="1"/>
    <xf numFmtId="44" fontId="8" fillId="8" borderId="3" xfId="5" applyNumberFormat="1" applyFont="1" applyFill="1" applyBorder="1" applyAlignment="1">
      <alignment horizontal="left"/>
    </xf>
    <xf numFmtId="2" fontId="2" fillId="0" borderId="0" xfId="4" applyAlignment="1">
      <alignment horizontal="left"/>
    </xf>
    <xf numFmtId="166" fontId="2" fillId="0" borderId="0" xfId="1" applyNumberFormat="1" applyFont="1" applyAlignment="1">
      <alignment horizontal="center"/>
    </xf>
    <xf numFmtId="2" fontId="2" fillId="0" borderId="0" xfId="4" applyFill="1" applyBorder="1"/>
    <xf numFmtId="2" fontId="8" fillId="8" borderId="19" xfId="4" applyFont="1" applyFill="1" applyBorder="1" applyAlignment="1">
      <alignment horizontal="center"/>
    </xf>
    <xf numFmtId="2" fontId="8" fillId="8" borderId="0" xfId="4" applyFont="1" applyFill="1" applyBorder="1"/>
    <xf numFmtId="2" fontId="8" fillId="8" borderId="20" xfId="4" applyNumberFormat="1" applyFont="1" applyFill="1" applyBorder="1" applyAlignment="1">
      <alignment horizontal="right"/>
    </xf>
    <xf numFmtId="167" fontId="2" fillId="0" borderId="0" xfId="5" applyNumberFormat="1" applyAlignment="1">
      <alignment horizontal="left"/>
    </xf>
    <xf numFmtId="2" fontId="8" fillId="8" borderId="9" xfId="4" applyFont="1" applyFill="1" applyBorder="1" applyAlignment="1">
      <alignment horizontal="center"/>
    </xf>
    <xf numFmtId="2" fontId="8" fillId="8" borderId="21" xfId="4" applyFont="1" applyFill="1" applyBorder="1"/>
    <xf numFmtId="166" fontId="8" fillId="8" borderId="8" xfId="1" applyNumberFormat="1" applyFont="1" applyFill="1" applyBorder="1" applyAlignment="1">
      <alignment horizontal="left"/>
    </xf>
    <xf numFmtId="8" fontId="4" fillId="0" borderId="0" xfId="5" applyFont="1" applyBorder="1" applyAlignment="1">
      <alignment horizontal="left"/>
    </xf>
    <xf numFmtId="2" fontId="4" fillId="0" borderId="0" xfId="4" applyFont="1" applyBorder="1"/>
    <xf numFmtId="2" fontId="4" fillId="0" borderId="18" xfId="4" applyFont="1" applyBorder="1"/>
    <xf numFmtId="44" fontId="2" fillId="0" borderId="22" xfId="2" applyFont="1" applyFill="1" applyBorder="1"/>
    <xf numFmtId="8" fontId="2" fillId="0" borderId="22" xfId="5" applyFill="1" applyBorder="1"/>
    <xf numFmtId="44" fontId="2" fillId="0" borderId="13" xfId="2" applyFont="1" applyFill="1" applyBorder="1"/>
    <xf numFmtId="8" fontId="2" fillId="0" borderId="15" xfId="5" applyFill="1" applyBorder="1"/>
    <xf numFmtId="1" fontId="2" fillId="0" borderId="11" xfId="4" quotePrefix="1" applyNumberFormat="1" applyFont="1" applyFill="1" applyBorder="1" applyAlignment="1">
      <alignment horizontal="center"/>
    </xf>
    <xf numFmtId="0" fontId="0" fillId="10" borderId="24" xfId="0" quotePrefix="1" applyFill="1" applyBorder="1" applyAlignment="1">
      <alignment horizontal="center" vertical="center" wrapText="1"/>
    </xf>
    <xf numFmtId="2" fontId="2" fillId="10" borderId="10" xfId="4" applyFill="1" applyBorder="1"/>
    <xf numFmtId="2" fontId="2" fillId="10" borderId="26" xfId="4" applyFill="1" applyBorder="1"/>
    <xf numFmtId="0" fontId="0" fillId="10" borderId="11" xfId="0" quotePrefix="1" applyFill="1" applyBorder="1" applyAlignment="1">
      <alignment horizontal="center" vertical="center" wrapText="1"/>
    </xf>
    <xf numFmtId="2" fontId="2" fillId="10" borderId="18" xfId="4" applyFill="1" applyBorder="1"/>
    <xf numFmtId="2" fontId="2" fillId="10" borderId="12" xfId="4" applyFill="1" applyBorder="1"/>
    <xf numFmtId="2" fontId="2" fillId="10" borderId="25" xfId="4" applyFill="1" applyBorder="1"/>
    <xf numFmtId="2" fontId="4" fillId="9" borderId="16" xfId="4" applyFont="1" applyFill="1" applyBorder="1" applyAlignment="1">
      <alignment horizontal="center"/>
    </xf>
    <xf numFmtId="2" fontId="2" fillId="10" borderId="24" xfId="4" applyFill="1" applyBorder="1" applyAlignment="1">
      <alignment horizontal="center"/>
    </xf>
    <xf numFmtId="166" fontId="2" fillId="10" borderId="24" xfId="1" applyNumberFormat="1" applyFont="1" applyFill="1" applyBorder="1"/>
    <xf numFmtId="166" fontId="2" fillId="10" borderId="11" xfId="1" applyNumberFormat="1" applyFont="1" applyFill="1" applyBorder="1"/>
    <xf numFmtId="8" fontId="8" fillId="8" borderId="3" xfId="5" applyNumberFormat="1" applyFont="1" applyFill="1" applyBorder="1" applyAlignment="1">
      <alignment horizontal="right"/>
    </xf>
    <xf numFmtId="166" fontId="2" fillId="0" borderId="11" xfId="1" applyNumberFormat="1" applyFont="1" applyBorder="1" applyAlignment="1">
      <alignment horizontal="center"/>
    </xf>
    <xf numFmtId="166" fontId="2" fillId="0" borderId="11" xfId="1" applyNumberFormat="1" applyFont="1" applyBorder="1"/>
    <xf numFmtId="2" fontId="2" fillId="0" borderId="11" xfId="4" quotePrefix="1" applyNumberFormat="1" applyBorder="1"/>
    <xf numFmtId="1" fontId="4" fillId="0" borderId="16" xfId="1" applyNumberFormat="1" applyFont="1" applyFill="1" applyBorder="1" applyAlignment="1">
      <alignment horizontal="center"/>
    </xf>
    <xf numFmtId="168" fontId="2" fillId="0" borderId="0" xfId="4" applyNumberFormat="1"/>
    <xf numFmtId="8" fontId="4" fillId="11" borderId="0" xfId="5" applyFont="1" applyFill="1" applyBorder="1" applyAlignment="1">
      <alignment horizontal="center"/>
    </xf>
    <xf numFmtId="44" fontId="2" fillId="0" borderId="11" xfId="5" applyNumberFormat="1" applyBorder="1"/>
    <xf numFmtId="44" fontId="2" fillId="0" borderId="22" xfId="5" applyNumberFormat="1" applyBorder="1"/>
    <xf numFmtId="44" fontId="7" fillId="0" borderId="16" xfId="2" applyFont="1" applyFill="1" applyBorder="1"/>
    <xf numFmtId="0" fontId="2" fillId="10" borderId="24" xfId="2" applyNumberFormat="1" applyFont="1" applyFill="1" applyBorder="1" applyAlignment="1">
      <alignment horizontal="center"/>
    </xf>
    <xf numFmtId="0" fontId="2" fillId="10" borderId="11" xfId="2" applyNumberFormat="1" applyFont="1" applyFill="1" applyBorder="1" applyAlignment="1">
      <alignment horizontal="center"/>
    </xf>
    <xf numFmtId="2" fontId="2" fillId="0" borderId="0" xfId="4" applyNumberFormat="1"/>
    <xf numFmtId="2" fontId="2" fillId="0" borderId="11" xfId="4" applyBorder="1"/>
    <xf numFmtId="44" fontId="2" fillId="0" borderId="11" xfId="2" applyFont="1" applyBorder="1"/>
    <xf numFmtId="8" fontId="4" fillId="11" borderId="2" xfId="5" applyFont="1" applyFill="1" applyBorder="1" applyAlignment="1">
      <alignment horizontal="center"/>
    </xf>
    <xf numFmtId="8" fontId="4" fillId="11" borderId="21" xfId="5" applyFont="1" applyFill="1" applyBorder="1" applyAlignment="1">
      <alignment horizontal="center"/>
    </xf>
    <xf numFmtId="2" fontId="4" fillId="0" borderId="22" xfId="4" applyFont="1" applyFill="1" applyBorder="1" applyAlignment="1">
      <alignment horizontal="center"/>
    </xf>
    <xf numFmtId="2" fontId="4" fillId="0" borderId="28" xfId="4" applyFont="1" applyFill="1" applyBorder="1" applyAlignment="1">
      <alignment horizontal="center"/>
    </xf>
    <xf numFmtId="2" fontId="4" fillId="0" borderId="24" xfId="4" applyFont="1" applyFill="1" applyBorder="1" applyAlignment="1">
      <alignment horizontal="center"/>
    </xf>
    <xf numFmtId="44" fontId="7" fillId="0" borderId="11" xfId="2" applyFont="1" applyFill="1" applyBorder="1"/>
    <xf numFmtId="2" fontId="8" fillId="9" borderId="23" xfId="4" applyFont="1" applyFill="1" applyBorder="1" applyAlignment="1">
      <alignment horizontal="center"/>
    </xf>
    <xf numFmtId="2" fontId="9" fillId="0" borderId="0" xfId="4" applyFont="1" applyFill="1" applyBorder="1"/>
    <xf numFmtId="2" fontId="9" fillId="0" borderId="0" xfId="4" applyFont="1" applyFill="1" applyBorder="1" applyAlignment="1">
      <alignment horizontal="center"/>
    </xf>
    <xf numFmtId="44" fontId="8" fillId="0" borderId="0" xfId="2" applyFont="1" applyFill="1" applyBorder="1"/>
    <xf numFmtId="44" fontId="10" fillId="0" borderId="0" xfId="2" applyFont="1" applyFill="1" applyBorder="1"/>
    <xf numFmtId="2" fontId="8" fillId="0" borderId="0" xfId="4" applyFont="1" applyFill="1" applyBorder="1"/>
    <xf numFmtId="0" fontId="2" fillId="10" borderId="11" xfId="2" applyNumberFormat="1" applyFont="1" applyFill="1" applyBorder="1" applyAlignment="1">
      <alignment horizontal="center" vertical="center"/>
    </xf>
    <xf numFmtId="44" fontId="4" fillId="0" borderId="0" xfId="2" applyFont="1" applyBorder="1"/>
    <xf numFmtId="2" fontId="11" fillId="10" borderId="10" xfId="4" applyFont="1" applyFill="1" applyBorder="1"/>
    <xf numFmtId="2" fontId="11" fillId="10" borderId="18" xfId="4" applyFont="1" applyFill="1" applyBorder="1"/>
    <xf numFmtId="2" fontId="11" fillId="10" borderId="12" xfId="4" applyFont="1" applyFill="1" applyBorder="1"/>
    <xf numFmtId="37" fontId="2" fillId="0" borderId="0" xfId="1" applyNumberFormat="1" applyFont="1" applyAlignment="1">
      <alignment horizontal="center"/>
    </xf>
    <xf numFmtId="2" fontId="7" fillId="0" borderId="0" xfId="4" applyFont="1" applyFill="1" applyBorder="1" applyAlignment="1">
      <alignment horizontal="center"/>
    </xf>
    <xf numFmtId="166" fontId="7" fillId="0" borderId="0" xfId="1" applyNumberFormat="1" applyFont="1" applyFill="1" applyBorder="1"/>
    <xf numFmtId="1" fontId="7" fillId="0" borderId="0" xfId="4" applyNumberFormat="1" applyFont="1" applyFill="1" applyBorder="1"/>
    <xf numFmtId="40" fontId="7" fillId="0" borderId="0" xfId="6" applyFont="1" applyFill="1" applyBorder="1"/>
    <xf numFmtId="0" fontId="0" fillId="0" borderId="0" xfId="0" quotePrefix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/>
    </xf>
    <xf numFmtId="8" fontId="7" fillId="0" borderId="0" xfId="5" applyFont="1" applyFill="1" applyBorder="1"/>
    <xf numFmtId="0" fontId="4" fillId="0" borderId="0" xfId="1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 vertical="center"/>
    </xf>
    <xf numFmtId="2" fontId="2" fillId="0" borderId="0" xfId="4" applyNumberFormat="1" applyBorder="1"/>
    <xf numFmtId="166" fontId="4" fillId="0" borderId="0" xfId="1" applyNumberFormat="1" applyFont="1" applyBorder="1"/>
    <xf numFmtId="44" fontId="2" fillId="0" borderId="0" xfId="2" applyFont="1" applyFill="1" applyBorder="1"/>
    <xf numFmtId="8" fontId="2" fillId="0" borderId="0" xfId="5" applyFill="1" applyBorder="1"/>
    <xf numFmtId="0" fontId="12" fillId="10" borderId="11" xfId="0" quotePrefix="1" applyFont="1" applyFill="1" applyBorder="1" applyAlignment="1">
      <alignment horizontal="center" vertical="center" wrapText="1"/>
    </xf>
    <xf numFmtId="2" fontId="2" fillId="10" borderId="10" xfId="4" applyFont="1" applyFill="1" applyBorder="1"/>
    <xf numFmtId="0" fontId="0" fillId="0" borderId="11" xfId="0" applyBorder="1"/>
    <xf numFmtId="1" fontId="2" fillId="12" borderId="25" xfId="4" applyNumberFormat="1" applyFill="1" applyBorder="1"/>
    <xf numFmtId="1" fontId="2" fillId="12" borderId="18" xfId="4" applyNumberFormat="1" applyFill="1" applyBorder="1"/>
    <xf numFmtId="2" fontId="2" fillId="12" borderId="18" xfId="4" applyFill="1" applyBorder="1"/>
    <xf numFmtId="2" fontId="2" fillId="12" borderId="12" xfId="4" applyFill="1" applyBorder="1"/>
    <xf numFmtId="2" fontId="2" fillId="10" borderId="18" xfId="4" applyFont="1" applyFill="1" applyBorder="1"/>
    <xf numFmtId="2" fontId="2" fillId="10" borderId="12" xfId="4" applyFont="1" applyFill="1" applyBorder="1"/>
    <xf numFmtId="2" fontId="2" fillId="10" borderId="24" xfId="4" applyFont="1" applyFill="1" applyBorder="1" applyAlignment="1">
      <alignment horizontal="center"/>
    </xf>
    <xf numFmtId="2" fontId="2" fillId="10" borderId="25" xfId="4" applyFont="1" applyFill="1" applyBorder="1"/>
    <xf numFmtId="2" fontId="8" fillId="9" borderId="23" xfId="4" applyFont="1" applyFill="1" applyBorder="1" applyAlignment="1">
      <alignment horizontal="center"/>
    </xf>
    <xf numFmtId="2" fontId="8" fillId="9" borderId="17" xfId="4" applyFont="1" applyFill="1" applyBorder="1" applyAlignment="1">
      <alignment horizontal="center"/>
    </xf>
    <xf numFmtId="2" fontId="4" fillId="9" borderId="23" xfId="4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7" xfId="0" applyBorder="1" applyAlignment="1"/>
    <xf numFmtId="0" fontId="0" fillId="0" borderId="27" xfId="0" applyBorder="1" applyAlignment="1"/>
    <xf numFmtId="44" fontId="2" fillId="10" borderId="24" xfId="2" applyFont="1" applyFill="1" applyBorder="1" applyAlignment="1"/>
    <xf numFmtId="0" fontId="0" fillId="10" borderId="24" xfId="0" applyFill="1" applyBorder="1" applyAlignment="1"/>
    <xf numFmtId="44" fontId="2" fillId="10" borderId="11" xfId="2" applyFont="1" applyFill="1" applyBorder="1" applyAlignment="1"/>
    <xf numFmtId="0" fontId="0" fillId="10" borderId="11" xfId="0" applyFill="1" applyBorder="1" applyAlignment="1"/>
    <xf numFmtId="2" fontId="4" fillId="9" borderId="1" xfId="4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4" fontId="2" fillId="10" borderId="11" xfId="2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12" fillId="10" borderId="11" xfId="0" applyFont="1" applyFill="1" applyBorder="1" applyAlignment="1"/>
    <xf numFmtId="44" fontId="2" fillId="10" borderId="11" xfId="2" applyFont="1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4" xfId="0" applyBorder="1" applyAlignment="1"/>
    <xf numFmtId="44" fontId="2" fillId="10" borderId="25" xfId="2" applyFont="1" applyFill="1" applyBorder="1" applyAlignment="1">
      <alignment horizontal="left"/>
    </xf>
    <xf numFmtId="44" fontId="2" fillId="10" borderId="18" xfId="2" applyFont="1" applyFill="1" applyBorder="1" applyAlignment="1">
      <alignment horizontal="left"/>
    </xf>
    <xf numFmtId="44" fontId="2" fillId="10" borderId="12" xfId="2" applyFont="1" applyFill="1" applyBorder="1" applyAlignment="1">
      <alignment horizontal="left"/>
    </xf>
    <xf numFmtId="44" fontId="13" fillId="10" borderId="11" xfId="2" applyFont="1" applyFill="1" applyBorder="1" applyAlignment="1">
      <alignment horizontal="left"/>
    </xf>
    <xf numFmtId="2" fontId="8" fillId="9" borderId="27" xfId="4" applyFont="1" applyFill="1" applyBorder="1" applyAlignment="1">
      <alignment horizontal="center"/>
    </xf>
    <xf numFmtId="0" fontId="0" fillId="0" borderId="11" xfId="0" applyBorder="1" applyAlignment="1"/>
    <xf numFmtId="2" fontId="4" fillId="0" borderId="22" xfId="4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2" fontId="4" fillId="9" borderId="3" xfId="4" applyFont="1" applyFill="1" applyBorder="1" applyAlignment="1">
      <alignment horizontal="center" wrapText="1"/>
    </xf>
    <xf numFmtId="2" fontId="4" fillId="9" borderId="2" xfId="4" applyFont="1" applyFill="1" applyBorder="1" applyAlignment="1">
      <alignment horizontal="center" wrapText="1"/>
    </xf>
    <xf numFmtId="0" fontId="12" fillId="0" borderId="11" xfId="0" applyFont="1" applyBorder="1" applyAlignment="1"/>
  </cellXfs>
  <cellStyles count="7">
    <cellStyle name="Comma" xfId="1" builtinId="3"/>
    <cellStyle name="Comma_NGRID; Dartmouth Analysis; 2-4-10" xfId="6"/>
    <cellStyle name="Currency" xfId="2" builtinId="4"/>
    <cellStyle name="Currency_NGRID; Dartmouth Analysis; 2-4-10" xfId="5"/>
    <cellStyle name="Normal" xfId="0" builtinId="0"/>
    <cellStyle name="Normal_NGRID; Dartmouth Analysis; 2-4-10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7"/>
  <sheetViews>
    <sheetView showGridLines="0" tabSelected="1" topLeftCell="J1" workbookViewId="0">
      <selection activeCell="V76" sqref="V76:AA76"/>
    </sheetView>
  </sheetViews>
  <sheetFormatPr defaultRowHeight="12.75"/>
  <cols>
    <col min="1" max="1" width="4.42578125" style="1" customWidth="1"/>
    <col min="2" max="2" width="33.140625" style="12" bestFit="1" customWidth="1"/>
    <col min="3" max="3" width="8.28515625" style="13" customWidth="1"/>
    <col min="4" max="4" width="34.140625" style="4" customWidth="1"/>
    <col min="5" max="5" width="10" style="4" bestFit="1" customWidth="1"/>
    <col min="6" max="6" width="6.5703125" style="1" bestFit="1" customWidth="1"/>
    <col min="7" max="7" width="7.7109375" style="1" customWidth="1"/>
    <col min="8" max="8" width="7.28515625" style="5" customWidth="1"/>
    <col min="9" max="9" width="6.7109375" style="6" customWidth="1"/>
    <col min="10" max="10" width="8.5703125" style="6" customWidth="1"/>
    <col min="11" max="11" width="14.42578125" style="7" customWidth="1"/>
    <col min="12" max="12" width="40" style="4" bestFit="1" customWidth="1"/>
    <col min="13" max="13" width="7.42578125" style="1" customWidth="1"/>
    <col min="14" max="14" width="10.5703125" style="1" bestFit="1" customWidth="1"/>
    <col min="15" max="15" width="4.7109375" style="1" bestFit="1" customWidth="1"/>
    <col min="16" max="16" width="9" style="1" customWidth="1"/>
    <col min="17" max="17" width="7.5703125" style="1" bestFit="1" customWidth="1"/>
    <col min="18" max="18" width="9.140625" style="1" customWidth="1"/>
    <col min="19" max="19" width="8.42578125" style="1" customWidth="1"/>
    <col min="20" max="20" width="11.140625" style="5" customWidth="1"/>
    <col min="21" max="21" width="12.28515625" style="1" bestFit="1" customWidth="1"/>
    <col min="22" max="22" width="8.85546875" style="5" customWidth="1"/>
    <col min="23" max="23" width="8" style="5" customWidth="1"/>
    <col min="24" max="24" width="5.85546875" style="5" bestFit="1" customWidth="1"/>
    <col min="25" max="25" width="9.85546875" style="5" bestFit="1" customWidth="1"/>
    <col min="26" max="26" width="14.42578125" style="7" customWidth="1"/>
    <col min="27" max="27" width="14.42578125" style="8" customWidth="1"/>
    <col min="28" max="28" width="9.42578125" style="4" bestFit="1" customWidth="1"/>
    <col min="29" max="16384" width="9.140625" style="4"/>
  </cols>
  <sheetData>
    <row r="1" spans="1:55" ht="18">
      <c r="B1" s="2" t="s">
        <v>40</v>
      </c>
      <c r="C1" s="3"/>
    </row>
    <row r="2" spans="1:55">
      <c r="B2" s="9" t="s">
        <v>41</v>
      </c>
      <c r="C2" s="10"/>
      <c r="Y2" s="11"/>
    </row>
    <row r="3" spans="1:55" ht="13.5" thickBot="1">
      <c r="B3" s="9" t="s">
        <v>42</v>
      </c>
      <c r="C3" s="10"/>
    </row>
    <row r="4" spans="1:55" ht="13.5" thickBot="1">
      <c r="V4" s="14"/>
      <c r="W4" s="15"/>
      <c r="X4" s="15"/>
      <c r="Y4" s="16"/>
      <c r="Z4" s="17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</row>
    <row r="5" spans="1:55" s="36" customFormat="1">
      <c r="A5" s="19"/>
      <c r="B5" s="20" t="s">
        <v>0</v>
      </c>
      <c r="C5" s="20" t="s">
        <v>1</v>
      </c>
      <c r="D5" s="21" t="s">
        <v>2</v>
      </c>
      <c r="E5" s="21" t="s">
        <v>3</v>
      </c>
      <c r="F5" s="22" t="s">
        <v>4</v>
      </c>
      <c r="G5" s="22" t="s">
        <v>5</v>
      </c>
      <c r="H5" s="23" t="s">
        <v>6</v>
      </c>
      <c r="I5" s="22" t="s">
        <v>7</v>
      </c>
      <c r="J5" s="22" t="s">
        <v>8</v>
      </c>
      <c r="K5" s="24" t="s">
        <v>9</v>
      </c>
      <c r="L5" s="20" t="s">
        <v>10</v>
      </c>
      <c r="M5" s="25" t="s">
        <v>4</v>
      </c>
      <c r="N5" s="26" t="s">
        <v>11</v>
      </c>
      <c r="O5" s="26" t="s">
        <v>4</v>
      </c>
      <c r="P5" s="26" t="s">
        <v>12</v>
      </c>
      <c r="Q5" s="25" t="s">
        <v>13</v>
      </c>
      <c r="R5" s="27" t="s">
        <v>14</v>
      </c>
      <c r="S5" s="25" t="s">
        <v>15</v>
      </c>
      <c r="T5" s="28" t="s">
        <v>16</v>
      </c>
      <c r="U5" s="29" t="s">
        <v>8</v>
      </c>
      <c r="V5" s="30" t="s">
        <v>17</v>
      </c>
      <c r="W5" s="31" t="s">
        <v>18</v>
      </c>
      <c r="X5" s="31" t="s">
        <v>19</v>
      </c>
      <c r="Y5" s="32" t="s">
        <v>6</v>
      </c>
      <c r="Z5" s="33" t="s">
        <v>9</v>
      </c>
      <c r="AA5" s="34" t="s">
        <v>20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1:55" s="52" customFormat="1" ht="13.5" thickBot="1">
      <c r="A6" s="19" t="s">
        <v>21</v>
      </c>
      <c r="B6" s="37"/>
      <c r="C6" s="37"/>
      <c r="D6" s="38"/>
      <c r="E6" s="38" t="s">
        <v>22</v>
      </c>
      <c r="F6" s="39"/>
      <c r="G6" s="39"/>
      <c r="H6" s="40" t="s">
        <v>23</v>
      </c>
      <c r="I6" s="39" t="s">
        <v>24</v>
      </c>
      <c r="J6" s="39" t="s">
        <v>25</v>
      </c>
      <c r="K6" s="41">
        <v>0.16600000000000001</v>
      </c>
      <c r="L6" s="37"/>
      <c r="M6" s="42"/>
      <c r="N6" s="43" t="s">
        <v>26</v>
      </c>
      <c r="O6" s="43"/>
      <c r="P6" s="43" t="s">
        <v>22</v>
      </c>
      <c r="Q6" s="42"/>
      <c r="R6" s="44" t="s">
        <v>27</v>
      </c>
      <c r="S6" s="42" t="s">
        <v>28</v>
      </c>
      <c r="T6" s="45" t="s">
        <v>23</v>
      </c>
      <c r="U6" s="46" t="s">
        <v>29</v>
      </c>
      <c r="V6" s="47" t="s">
        <v>30</v>
      </c>
      <c r="W6" s="48" t="s">
        <v>14</v>
      </c>
      <c r="X6" s="48" t="s">
        <v>31</v>
      </c>
      <c r="Y6" s="49" t="s">
        <v>32</v>
      </c>
      <c r="Z6" s="50" t="s">
        <v>33</v>
      </c>
      <c r="AA6" s="51" t="s">
        <v>34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</row>
    <row r="7" spans="1:55" s="35" customFormat="1">
      <c r="A7" s="19"/>
      <c r="B7" s="53" t="s">
        <v>0</v>
      </c>
      <c r="C7" s="53"/>
      <c r="D7" s="53"/>
      <c r="E7" s="53" t="s">
        <v>35</v>
      </c>
      <c r="F7" s="54"/>
      <c r="G7" s="54"/>
      <c r="H7" s="55"/>
      <c r="I7" s="54"/>
      <c r="J7" s="54"/>
      <c r="K7" s="56"/>
      <c r="L7" s="53" t="s">
        <v>10</v>
      </c>
      <c r="M7" s="54" t="s">
        <v>4</v>
      </c>
      <c r="N7" s="54"/>
      <c r="O7" s="54"/>
      <c r="P7" s="54" t="s">
        <v>36</v>
      </c>
      <c r="Q7" s="54"/>
      <c r="R7" s="57"/>
      <c r="S7" s="54"/>
      <c r="T7" s="55"/>
      <c r="U7" s="54"/>
      <c r="V7" s="58"/>
      <c r="W7" s="59"/>
      <c r="X7" s="59"/>
      <c r="Y7" s="60"/>
      <c r="Z7" s="61"/>
      <c r="AA7" s="62"/>
    </row>
    <row r="8" spans="1:55" ht="22.5" customHeight="1">
      <c r="A8" s="1">
        <v>1</v>
      </c>
      <c r="B8" s="63" t="s">
        <v>43</v>
      </c>
      <c r="C8" s="63">
        <v>1</v>
      </c>
      <c r="D8" s="64" t="s">
        <v>44</v>
      </c>
      <c r="E8" s="65" t="s">
        <v>45</v>
      </c>
      <c r="F8" s="64">
        <v>12</v>
      </c>
      <c r="G8" s="66">
        <v>60</v>
      </c>
      <c r="H8" s="67">
        <v>0.72</v>
      </c>
      <c r="I8" s="64">
        <v>3200</v>
      </c>
      <c r="J8" s="68">
        <v>2304</v>
      </c>
      <c r="K8" s="69">
        <f>$K$6*J8</f>
        <v>382.464</v>
      </c>
      <c r="L8" s="64" t="s">
        <v>348</v>
      </c>
      <c r="M8" s="70">
        <v>12</v>
      </c>
      <c r="N8" s="70"/>
      <c r="O8" s="70"/>
      <c r="P8" s="65" t="s">
        <v>46</v>
      </c>
      <c r="Q8" s="71">
        <v>22</v>
      </c>
      <c r="R8" s="72">
        <v>0</v>
      </c>
      <c r="S8" s="128">
        <f t="shared" ref="S8:S62" si="0">I8*(1-V8)</f>
        <v>3200</v>
      </c>
      <c r="T8" s="130">
        <f>IF(L8="NA",H8,Q8/1000*M8)</f>
        <v>0.26400000000000001</v>
      </c>
      <c r="U8" s="73">
        <f t="shared" ref="U8" si="1">T8*S8</f>
        <v>844.80000000000007</v>
      </c>
      <c r="V8" s="74">
        <v>0</v>
      </c>
      <c r="W8" s="74">
        <v>0</v>
      </c>
      <c r="X8" s="129">
        <f t="shared" ref="X8" si="2">(I8-S8)*(R8/1000*M8)</f>
        <v>0</v>
      </c>
      <c r="Y8" s="73">
        <f>U8+X8</f>
        <v>844.80000000000007</v>
      </c>
      <c r="Z8" s="75">
        <f>$K$6*Y8</f>
        <v>140.23680000000002</v>
      </c>
      <c r="AA8" s="76">
        <f>K8-Z8</f>
        <v>242.22719999999998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ht="22.5" customHeight="1">
      <c r="A9" s="1">
        <v>2</v>
      </c>
      <c r="B9" s="63" t="s">
        <v>47</v>
      </c>
      <c r="C9" s="63">
        <v>1</v>
      </c>
      <c r="D9" s="64" t="s">
        <v>48</v>
      </c>
      <c r="E9" s="65" t="s">
        <v>49</v>
      </c>
      <c r="F9" s="64">
        <v>2</v>
      </c>
      <c r="G9" s="66">
        <v>40</v>
      </c>
      <c r="H9" s="67">
        <v>0.08</v>
      </c>
      <c r="I9" s="64">
        <v>3200</v>
      </c>
      <c r="J9" s="68">
        <v>256</v>
      </c>
      <c r="K9" s="69">
        <f t="shared" ref="K9:K62" si="3">$K$6*J9</f>
        <v>42.496000000000002</v>
      </c>
      <c r="L9" s="64" t="s">
        <v>283</v>
      </c>
      <c r="M9" s="70">
        <v>2</v>
      </c>
      <c r="N9" s="70"/>
      <c r="O9" s="70"/>
      <c r="P9" s="65" t="s">
        <v>50</v>
      </c>
      <c r="Q9" s="71">
        <v>13</v>
      </c>
      <c r="R9" s="72">
        <v>0</v>
      </c>
      <c r="S9" s="128">
        <f t="shared" si="0"/>
        <v>3200</v>
      </c>
      <c r="T9" s="130">
        <f t="shared" ref="T9:T62" si="4">IF(L9="NA",H9,Q9/1000*M9)</f>
        <v>2.5999999999999999E-2</v>
      </c>
      <c r="U9" s="73">
        <f t="shared" ref="U9:U62" si="5">T9*S9</f>
        <v>83.2</v>
      </c>
      <c r="V9" s="74">
        <v>0</v>
      </c>
      <c r="W9" s="74">
        <v>0</v>
      </c>
      <c r="X9" s="129">
        <f t="shared" ref="X9:X62" si="6">(I9-S9)*(R9/1000*M9)</f>
        <v>0</v>
      </c>
      <c r="Y9" s="73">
        <f t="shared" ref="Y9:Y62" si="7">U9+X9</f>
        <v>83.2</v>
      </c>
      <c r="Z9" s="75">
        <f t="shared" ref="Z9:Z62" si="8">$K$6*Y9</f>
        <v>13.811200000000001</v>
      </c>
      <c r="AA9" s="76">
        <f t="shared" ref="AA9:AA62" si="9">K9-Z9</f>
        <v>28.684800000000003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ht="22.5" customHeight="1">
      <c r="A10" s="1">
        <v>3</v>
      </c>
      <c r="B10" s="63" t="s">
        <v>47</v>
      </c>
      <c r="C10" s="63">
        <v>1</v>
      </c>
      <c r="D10" s="64" t="s">
        <v>48</v>
      </c>
      <c r="E10" s="65" t="s">
        <v>49</v>
      </c>
      <c r="F10" s="64">
        <v>2</v>
      </c>
      <c r="G10" s="66">
        <v>40</v>
      </c>
      <c r="H10" s="67">
        <v>0.08</v>
      </c>
      <c r="I10" s="64">
        <v>3200</v>
      </c>
      <c r="J10" s="68">
        <v>256</v>
      </c>
      <c r="K10" s="69">
        <f t="shared" si="3"/>
        <v>42.496000000000002</v>
      </c>
      <c r="L10" s="64" t="s">
        <v>283</v>
      </c>
      <c r="M10" s="70">
        <v>2</v>
      </c>
      <c r="N10" s="70"/>
      <c r="O10" s="70"/>
      <c r="P10" s="65" t="s">
        <v>50</v>
      </c>
      <c r="Q10" s="71">
        <v>13</v>
      </c>
      <c r="R10" s="72">
        <v>0</v>
      </c>
      <c r="S10" s="128">
        <f t="shared" si="0"/>
        <v>3200</v>
      </c>
      <c r="T10" s="130">
        <f t="shared" si="4"/>
        <v>2.5999999999999999E-2</v>
      </c>
      <c r="U10" s="73">
        <f t="shared" si="5"/>
        <v>83.2</v>
      </c>
      <c r="V10" s="74">
        <v>0</v>
      </c>
      <c r="W10" s="74">
        <v>0</v>
      </c>
      <c r="X10" s="129">
        <f t="shared" si="6"/>
        <v>0</v>
      </c>
      <c r="Y10" s="73">
        <f t="shared" si="7"/>
        <v>83.2</v>
      </c>
      <c r="Z10" s="75">
        <f t="shared" si="8"/>
        <v>13.811200000000001</v>
      </c>
      <c r="AA10" s="76">
        <f t="shared" si="9"/>
        <v>28.684800000000003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ht="22.5" customHeight="1">
      <c r="A11" s="1">
        <v>4</v>
      </c>
      <c r="B11" s="63" t="s">
        <v>43</v>
      </c>
      <c r="C11" s="63">
        <v>1</v>
      </c>
      <c r="D11" s="64" t="s">
        <v>48</v>
      </c>
      <c r="E11" s="65" t="s">
        <v>49</v>
      </c>
      <c r="F11" s="64">
        <v>6</v>
      </c>
      <c r="G11" s="66">
        <v>40</v>
      </c>
      <c r="H11" s="67">
        <v>0.24</v>
      </c>
      <c r="I11" s="64">
        <v>3200</v>
      </c>
      <c r="J11" s="68">
        <v>768</v>
      </c>
      <c r="K11" s="69">
        <f t="shared" si="3"/>
        <v>127.488</v>
      </c>
      <c r="L11" s="64" t="s">
        <v>283</v>
      </c>
      <c r="M11" s="70">
        <v>6</v>
      </c>
      <c r="N11" s="70"/>
      <c r="O11" s="70"/>
      <c r="P11" s="65" t="s">
        <v>50</v>
      </c>
      <c r="Q11" s="71">
        <v>13</v>
      </c>
      <c r="R11" s="72">
        <v>0</v>
      </c>
      <c r="S11" s="128">
        <f t="shared" si="0"/>
        <v>3200</v>
      </c>
      <c r="T11" s="130">
        <f t="shared" si="4"/>
        <v>7.8E-2</v>
      </c>
      <c r="U11" s="73">
        <f t="shared" si="5"/>
        <v>249.6</v>
      </c>
      <c r="V11" s="74">
        <v>0</v>
      </c>
      <c r="W11" s="74">
        <v>0</v>
      </c>
      <c r="X11" s="129">
        <f t="shared" si="6"/>
        <v>0</v>
      </c>
      <c r="Y11" s="73">
        <f t="shared" si="7"/>
        <v>249.6</v>
      </c>
      <c r="Z11" s="75">
        <f t="shared" si="8"/>
        <v>41.433599999999998</v>
      </c>
      <c r="AA11" s="76">
        <f t="shared" si="9"/>
        <v>86.054400000000001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ht="22.5" customHeight="1">
      <c r="A12" s="1">
        <v>5</v>
      </c>
      <c r="B12" s="63" t="s">
        <v>51</v>
      </c>
      <c r="C12" s="63">
        <v>1</v>
      </c>
      <c r="D12" s="64" t="s">
        <v>52</v>
      </c>
      <c r="E12" s="65" t="s">
        <v>53</v>
      </c>
      <c r="F12" s="64">
        <v>16</v>
      </c>
      <c r="G12" s="66">
        <v>295</v>
      </c>
      <c r="H12" s="67">
        <v>4.72</v>
      </c>
      <c r="I12" s="64">
        <v>3200</v>
      </c>
      <c r="J12" s="68">
        <v>15104</v>
      </c>
      <c r="K12" s="69">
        <f t="shared" si="3"/>
        <v>2507.2640000000001</v>
      </c>
      <c r="L12" s="64" t="s">
        <v>54</v>
      </c>
      <c r="M12" s="70">
        <v>0</v>
      </c>
      <c r="N12" s="70"/>
      <c r="O12" s="70"/>
      <c r="P12" s="65" t="s">
        <v>54</v>
      </c>
      <c r="Q12" s="71">
        <v>295</v>
      </c>
      <c r="R12" s="72">
        <v>0</v>
      </c>
      <c r="S12" s="128">
        <f t="shared" si="0"/>
        <v>3200</v>
      </c>
      <c r="T12" s="130">
        <f t="shared" si="4"/>
        <v>4.72</v>
      </c>
      <c r="U12" s="73">
        <f t="shared" si="5"/>
        <v>15104</v>
      </c>
      <c r="V12" s="74">
        <v>0</v>
      </c>
      <c r="W12" s="74">
        <v>0</v>
      </c>
      <c r="X12" s="129">
        <f t="shared" si="6"/>
        <v>0</v>
      </c>
      <c r="Y12" s="73">
        <f t="shared" si="7"/>
        <v>15104</v>
      </c>
      <c r="Z12" s="75">
        <f t="shared" si="8"/>
        <v>2507.2640000000001</v>
      </c>
      <c r="AA12" s="76">
        <f t="shared" si="9"/>
        <v>0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ht="22.5" customHeight="1">
      <c r="A13" s="1">
        <v>6</v>
      </c>
      <c r="B13" s="63" t="s">
        <v>51</v>
      </c>
      <c r="C13" s="63">
        <v>1</v>
      </c>
      <c r="D13" s="64" t="s">
        <v>55</v>
      </c>
      <c r="E13" s="65" t="s">
        <v>56</v>
      </c>
      <c r="F13" s="64">
        <v>7</v>
      </c>
      <c r="G13" s="66">
        <v>48</v>
      </c>
      <c r="H13" s="67">
        <v>0.33600000000000002</v>
      </c>
      <c r="I13" s="64">
        <v>3200</v>
      </c>
      <c r="J13" s="68">
        <v>1075.2</v>
      </c>
      <c r="K13" s="69">
        <f t="shared" si="3"/>
        <v>178.48320000000001</v>
      </c>
      <c r="L13" s="64" t="s">
        <v>54</v>
      </c>
      <c r="M13" s="70">
        <v>0</v>
      </c>
      <c r="N13" s="70"/>
      <c r="O13" s="70"/>
      <c r="P13" s="65" t="s">
        <v>54</v>
      </c>
      <c r="Q13" s="71">
        <v>48</v>
      </c>
      <c r="R13" s="72">
        <v>0</v>
      </c>
      <c r="S13" s="128">
        <f t="shared" si="0"/>
        <v>3200</v>
      </c>
      <c r="T13" s="130">
        <f t="shared" si="4"/>
        <v>0.33600000000000002</v>
      </c>
      <c r="U13" s="73">
        <f t="shared" si="5"/>
        <v>1075.2</v>
      </c>
      <c r="V13" s="74">
        <v>0</v>
      </c>
      <c r="W13" s="74">
        <v>0</v>
      </c>
      <c r="X13" s="129">
        <f t="shared" si="6"/>
        <v>0</v>
      </c>
      <c r="Y13" s="73">
        <f t="shared" si="7"/>
        <v>1075.2</v>
      </c>
      <c r="Z13" s="75">
        <f t="shared" si="8"/>
        <v>178.48320000000001</v>
      </c>
      <c r="AA13" s="76">
        <f t="shared" si="9"/>
        <v>0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ht="22.5" customHeight="1">
      <c r="A14" s="1">
        <v>7</v>
      </c>
      <c r="B14" s="63" t="s">
        <v>51</v>
      </c>
      <c r="C14" s="63">
        <v>1</v>
      </c>
      <c r="D14" s="64" t="s">
        <v>48</v>
      </c>
      <c r="E14" s="65" t="s">
        <v>49</v>
      </c>
      <c r="F14" s="64">
        <v>14</v>
      </c>
      <c r="G14" s="66">
        <v>40</v>
      </c>
      <c r="H14" s="67">
        <v>0.56000000000000005</v>
      </c>
      <c r="I14" s="64">
        <v>3200</v>
      </c>
      <c r="J14" s="68">
        <v>1792.0000000000002</v>
      </c>
      <c r="K14" s="69">
        <f t="shared" si="3"/>
        <v>297.47200000000004</v>
      </c>
      <c r="L14" s="64" t="s">
        <v>283</v>
      </c>
      <c r="M14" s="70">
        <v>14</v>
      </c>
      <c r="N14" s="70"/>
      <c r="O14" s="70"/>
      <c r="P14" s="65" t="s">
        <v>50</v>
      </c>
      <c r="Q14" s="71">
        <v>13</v>
      </c>
      <c r="R14" s="72">
        <v>0</v>
      </c>
      <c r="S14" s="128">
        <f t="shared" si="0"/>
        <v>3200</v>
      </c>
      <c r="T14" s="130">
        <f t="shared" si="4"/>
        <v>0.182</v>
      </c>
      <c r="U14" s="73">
        <f t="shared" si="5"/>
        <v>582.4</v>
      </c>
      <c r="V14" s="74">
        <v>0</v>
      </c>
      <c r="W14" s="74">
        <v>0</v>
      </c>
      <c r="X14" s="129">
        <f t="shared" si="6"/>
        <v>0</v>
      </c>
      <c r="Y14" s="73">
        <f t="shared" si="7"/>
        <v>582.4</v>
      </c>
      <c r="Z14" s="75">
        <f t="shared" si="8"/>
        <v>96.678399999999996</v>
      </c>
      <c r="AA14" s="76">
        <f t="shared" si="9"/>
        <v>200.79360000000003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ht="22.5" customHeight="1">
      <c r="A15" s="1">
        <v>8</v>
      </c>
      <c r="B15" s="63" t="s">
        <v>51</v>
      </c>
      <c r="C15" s="63">
        <v>1</v>
      </c>
      <c r="D15" s="64" t="s">
        <v>48</v>
      </c>
      <c r="E15" s="65" t="s">
        <v>49</v>
      </c>
      <c r="F15" s="64">
        <v>1</v>
      </c>
      <c r="G15" s="66">
        <v>40</v>
      </c>
      <c r="H15" s="67">
        <v>0.04</v>
      </c>
      <c r="I15" s="64">
        <v>3200</v>
      </c>
      <c r="J15" s="68">
        <v>128</v>
      </c>
      <c r="K15" s="69">
        <f t="shared" si="3"/>
        <v>21.248000000000001</v>
      </c>
      <c r="L15" s="64" t="s">
        <v>283</v>
      </c>
      <c r="M15" s="70">
        <v>1</v>
      </c>
      <c r="N15" s="70"/>
      <c r="O15" s="70"/>
      <c r="P15" s="65" t="s">
        <v>50</v>
      </c>
      <c r="Q15" s="71">
        <v>13</v>
      </c>
      <c r="R15" s="72">
        <v>0</v>
      </c>
      <c r="S15" s="128">
        <f t="shared" si="0"/>
        <v>3200</v>
      </c>
      <c r="T15" s="130">
        <f t="shared" si="4"/>
        <v>1.2999999999999999E-2</v>
      </c>
      <c r="U15" s="73">
        <f t="shared" si="5"/>
        <v>41.6</v>
      </c>
      <c r="V15" s="74">
        <v>0</v>
      </c>
      <c r="W15" s="74">
        <v>0</v>
      </c>
      <c r="X15" s="129">
        <f t="shared" si="6"/>
        <v>0</v>
      </c>
      <c r="Y15" s="73">
        <f t="shared" si="7"/>
        <v>41.6</v>
      </c>
      <c r="Z15" s="75">
        <f t="shared" si="8"/>
        <v>6.9056000000000006</v>
      </c>
      <c r="AA15" s="76">
        <f t="shared" si="9"/>
        <v>14.342400000000001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ht="22.5" customHeight="1">
      <c r="A16" s="1">
        <v>9</v>
      </c>
      <c r="B16" s="63" t="s">
        <v>57</v>
      </c>
      <c r="C16" s="63">
        <v>1</v>
      </c>
      <c r="D16" s="64" t="s">
        <v>48</v>
      </c>
      <c r="E16" s="65" t="s">
        <v>49</v>
      </c>
      <c r="F16" s="64">
        <v>3</v>
      </c>
      <c r="G16" s="66">
        <v>40</v>
      </c>
      <c r="H16" s="67">
        <v>0.12</v>
      </c>
      <c r="I16" s="64">
        <v>3200</v>
      </c>
      <c r="J16" s="68">
        <v>384</v>
      </c>
      <c r="K16" s="69">
        <f t="shared" si="3"/>
        <v>63.744</v>
      </c>
      <c r="L16" s="64" t="s">
        <v>283</v>
      </c>
      <c r="M16" s="70">
        <v>3</v>
      </c>
      <c r="N16" s="70"/>
      <c r="O16" s="70"/>
      <c r="P16" s="65" t="s">
        <v>50</v>
      </c>
      <c r="Q16" s="71">
        <v>13</v>
      </c>
      <c r="R16" s="72">
        <v>0</v>
      </c>
      <c r="S16" s="128">
        <f t="shared" si="0"/>
        <v>3200</v>
      </c>
      <c r="T16" s="130">
        <f t="shared" si="4"/>
        <v>3.9E-2</v>
      </c>
      <c r="U16" s="73">
        <f t="shared" si="5"/>
        <v>124.8</v>
      </c>
      <c r="V16" s="74">
        <v>0</v>
      </c>
      <c r="W16" s="74">
        <v>0</v>
      </c>
      <c r="X16" s="129">
        <f t="shared" si="6"/>
        <v>0</v>
      </c>
      <c r="Y16" s="73">
        <f t="shared" si="7"/>
        <v>124.8</v>
      </c>
      <c r="Z16" s="75">
        <f t="shared" si="8"/>
        <v>20.716799999999999</v>
      </c>
      <c r="AA16" s="76">
        <f t="shared" si="9"/>
        <v>43.027200000000001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ht="22.5" customHeight="1">
      <c r="A17" s="1">
        <v>10</v>
      </c>
      <c r="B17" s="63" t="s">
        <v>58</v>
      </c>
      <c r="C17" s="63">
        <v>1</v>
      </c>
      <c r="D17" s="64" t="s">
        <v>48</v>
      </c>
      <c r="E17" s="65" t="s">
        <v>49</v>
      </c>
      <c r="F17" s="64">
        <v>3</v>
      </c>
      <c r="G17" s="66">
        <v>40</v>
      </c>
      <c r="H17" s="67">
        <v>0.12</v>
      </c>
      <c r="I17" s="64">
        <v>3200</v>
      </c>
      <c r="J17" s="68">
        <v>384</v>
      </c>
      <c r="K17" s="69">
        <f t="shared" si="3"/>
        <v>63.744</v>
      </c>
      <c r="L17" s="64" t="s">
        <v>283</v>
      </c>
      <c r="M17" s="70">
        <v>3</v>
      </c>
      <c r="N17" s="70"/>
      <c r="O17" s="70"/>
      <c r="P17" s="65" t="s">
        <v>50</v>
      </c>
      <c r="Q17" s="71">
        <v>13</v>
      </c>
      <c r="R17" s="72">
        <v>0</v>
      </c>
      <c r="S17" s="128">
        <f t="shared" si="0"/>
        <v>3200</v>
      </c>
      <c r="T17" s="130">
        <f t="shared" si="4"/>
        <v>3.9E-2</v>
      </c>
      <c r="U17" s="73">
        <f t="shared" si="5"/>
        <v>124.8</v>
      </c>
      <c r="V17" s="74">
        <v>0</v>
      </c>
      <c r="W17" s="74">
        <v>0</v>
      </c>
      <c r="X17" s="129">
        <f t="shared" si="6"/>
        <v>0</v>
      </c>
      <c r="Y17" s="73">
        <f t="shared" si="7"/>
        <v>124.8</v>
      </c>
      <c r="Z17" s="75">
        <f t="shared" si="8"/>
        <v>20.716799999999999</v>
      </c>
      <c r="AA17" s="76">
        <f t="shared" si="9"/>
        <v>43.027200000000001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ht="22.5" customHeight="1">
      <c r="A18" s="1">
        <v>11</v>
      </c>
      <c r="B18" s="63" t="s">
        <v>59</v>
      </c>
      <c r="C18" s="63">
        <v>1</v>
      </c>
      <c r="D18" s="64" t="s">
        <v>48</v>
      </c>
      <c r="E18" s="65" t="s">
        <v>49</v>
      </c>
      <c r="F18" s="64">
        <v>1</v>
      </c>
      <c r="G18" s="66">
        <v>40</v>
      </c>
      <c r="H18" s="67">
        <v>0.04</v>
      </c>
      <c r="I18" s="64">
        <v>3200</v>
      </c>
      <c r="J18" s="68">
        <v>128</v>
      </c>
      <c r="K18" s="69">
        <f t="shared" si="3"/>
        <v>21.248000000000001</v>
      </c>
      <c r="L18" s="64" t="s">
        <v>283</v>
      </c>
      <c r="M18" s="70">
        <v>1</v>
      </c>
      <c r="N18" s="70"/>
      <c r="O18" s="70"/>
      <c r="P18" s="65" t="s">
        <v>50</v>
      </c>
      <c r="Q18" s="71">
        <v>13</v>
      </c>
      <c r="R18" s="72">
        <v>0</v>
      </c>
      <c r="S18" s="128">
        <f t="shared" si="0"/>
        <v>3200</v>
      </c>
      <c r="T18" s="130">
        <f t="shared" si="4"/>
        <v>1.2999999999999999E-2</v>
      </c>
      <c r="U18" s="73">
        <f t="shared" si="5"/>
        <v>41.6</v>
      </c>
      <c r="V18" s="74">
        <v>0</v>
      </c>
      <c r="W18" s="74">
        <v>0</v>
      </c>
      <c r="X18" s="129">
        <f t="shared" si="6"/>
        <v>0</v>
      </c>
      <c r="Y18" s="73">
        <f t="shared" si="7"/>
        <v>41.6</v>
      </c>
      <c r="Z18" s="75">
        <f t="shared" si="8"/>
        <v>6.9056000000000006</v>
      </c>
      <c r="AA18" s="76">
        <f t="shared" si="9"/>
        <v>14.342400000000001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ht="17.25" customHeight="1">
      <c r="A19" s="1">
        <v>12</v>
      </c>
      <c r="B19" s="63" t="s">
        <v>59</v>
      </c>
      <c r="C19" s="63">
        <v>1</v>
      </c>
      <c r="D19" s="64" t="s">
        <v>48</v>
      </c>
      <c r="E19" s="65" t="s">
        <v>49</v>
      </c>
      <c r="F19" s="64">
        <v>6</v>
      </c>
      <c r="G19" s="66">
        <v>40</v>
      </c>
      <c r="H19" s="67">
        <v>0.24</v>
      </c>
      <c r="I19" s="64">
        <v>3200</v>
      </c>
      <c r="J19" s="68">
        <v>768</v>
      </c>
      <c r="K19" s="69">
        <f t="shared" si="3"/>
        <v>127.488</v>
      </c>
      <c r="L19" s="64" t="s">
        <v>283</v>
      </c>
      <c r="M19" s="70">
        <v>6</v>
      </c>
      <c r="N19" s="70"/>
      <c r="O19" s="70"/>
      <c r="P19" s="65" t="s">
        <v>50</v>
      </c>
      <c r="Q19" s="71">
        <v>13</v>
      </c>
      <c r="R19" s="72">
        <v>0</v>
      </c>
      <c r="S19" s="128">
        <f t="shared" si="0"/>
        <v>3200</v>
      </c>
      <c r="T19" s="130">
        <f t="shared" si="4"/>
        <v>7.8E-2</v>
      </c>
      <c r="U19" s="73">
        <f t="shared" si="5"/>
        <v>249.6</v>
      </c>
      <c r="V19" s="74">
        <v>0</v>
      </c>
      <c r="W19" s="74">
        <v>0</v>
      </c>
      <c r="X19" s="129">
        <f t="shared" si="6"/>
        <v>0</v>
      </c>
      <c r="Y19" s="73">
        <f t="shared" si="7"/>
        <v>249.6</v>
      </c>
      <c r="Z19" s="75">
        <f t="shared" si="8"/>
        <v>41.433599999999998</v>
      </c>
      <c r="AA19" s="76">
        <f t="shared" si="9"/>
        <v>86.054400000000001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ht="17.25" customHeight="1">
      <c r="A20" s="1">
        <v>13</v>
      </c>
      <c r="B20" s="63" t="s">
        <v>60</v>
      </c>
      <c r="C20" s="63">
        <v>2</v>
      </c>
      <c r="D20" s="64" t="s">
        <v>61</v>
      </c>
      <c r="E20" s="65" t="s">
        <v>62</v>
      </c>
      <c r="F20" s="64">
        <v>8</v>
      </c>
      <c r="G20" s="66">
        <v>72</v>
      </c>
      <c r="H20" s="67">
        <v>0.57599999999999996</v>
      </c>
      <c r="I20" s="64">
        <v>3200</v>
      </c>
      <c r="J20" s="68">
        <v>1843.1999999999998</v>
      </c>
      <c r="K20" s="69">
        <f t="shared" si="3"/>
        <v>305.97120000000001</v>
      </c>
      <c r="L20" s="64" t="s">
        <v>286</v>
      </c>
      <c r="M20" s="70">
        <v>8</v>
      </c>
      <c r="N20" s="70"/>
      <c r="O20" s="70"/>
      <c r="P20" s="65" t="s">
        <v>46</v>
      </c>
      <c r="Q20" s="71">
        <v>20</v>
      </c>
      <c r="R20" s="72">
        <v>0</v>
      </c>
      <c r="S20" s="128">
        <f t="shared" si="0"/>
        <v>3200</v>
      </c>
      <c r="T20" s="130">
        <f t="shared" si="4"/>
        <v>0.16</v>
      </c>
      <c r="U20" s="73">
        <f t="shared" si="5"/>
        <v>512</v>
      </c>
      <c r="V20" s="74">
        <v>0</v>
      </c>
      <c r="W20" s="74">
        <v>0</v>
      </c>
      <c r="X20" s="129">
        <f t="shared" si="6"/>
        <v>0</v>
      </c>
      <c r="Y20" s="73">
        <f t="shared" si="7"/>
        <v>512</v>
      </c>
      <c r="Z20" s="75">
        <f t="shared" si="8"/>
        <v>84.992000000000004</v>
      </c>
      <c r="AA20" s="76">
        <f t="shared" si="9"/>
        <v>220.97919999999999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ht="17.25" customHeight="1">
      <c r="A21" s="1">
        <v>14</v>
      </c>
      <c r="B21" s="63" t="s">
        <v>60</v>
      </c>
      <c r="C21" s="63">
        <v>2</v>
      </c>
      <c r="D21" s="64" t="s">
        <v>48</v>
      </c>
      <c r="E21" s="65" t="s">
        <v>49</v>
      </c>
      <c r="F21" s="64">
        <v>1</v>
      </c>
      <c r="G21" s="66">
        <v>40</v>
      </c>
      <c r="H21" s="67">
        <v>0.04</v>
      </c>
      <c r="I21" s="64">
        <v>3200</v>
      </c>
      <c r="J21" s="68">
        <v>128</v>
      </c>
      <c r="K21" s="69">
        <f t="shared" si="3"/>
        <v>21.248000000000001</v>
      </c>
      <c r="L21" s="64" t="s">
        <v>283</v>
      </c>
      <c r="M21" s="70">
        <v>1</v>
      </c>
      <c r="N21" s="70"/>
      <c r="O21" s="70"/>
      <c r="P21" s="65" t="s">
        <v>50</v>
      </c>
      <c r="Q21" s="71">
        <v>13</v>
      </c>
      <c r="R21" s="72">
        <v>0</v>
      </c>
      <c r="S21" s="128">
        <f t="shared" si="0"/>
        <v>3200</v>
      </c>
      <c r="T21" s="130">
        <f t="shared" si="4"/>
        <v>1.2999999999999999E-2</v>
      </c>
      <c r="U21" s="73">
        <f t="shared" si="5"/>
        <v>41.6</v>
      </c>
      <c r="V21" s="74">
        <v>0</v>
      </c>
      <c r="W21" s="74">
        <v>0</v>
      </c>
      <c r="X21" s="129">
        <f t="shared" si="6"/>
        <v>0</v>
      </c>
      <c r="Y21" s="73">
        <f t="shared" si="7"/>
        <v>41.6</v>
      </c>
      <c r="Z21" s="75">
        <f t="shared" si="8"/>
        <v>6.9056000000000006</v>
      </c>
      <c r="AA21" s="76">
        <f t="shared" si="9"/>
        <v>14.342400000000001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ht="17.25" customHeight="1">
      <c r="A22" s="1">
        <v>15</v>
      </c>
      <c r="B22" s="63" t="s">
        <v>63</v>
      </c>
      <c r="C22" s="63">
        <v>1</v>
      </c>
      <c r="D22" s="64" t="s">
        <v>64</v>
      </c>
      <c r="E22" s="65" t="s">
        <v>65</v>
      </c>
      <c r="F22" s="64">
        <v>4</v>
      </c>
      <c r="G22" s="66">
        <v>54</v>
      </c>
      <c r="H22" s="67">
        <v>0.216</v>
      </c>
      <c r="I22" s="64">
        <v>3200</v>
      </c>
      <c r="J22" s="68">
        <v>691.2</v>
      </c>
      <c r="K22" s="69">
        <f t="shared" si="3"/>
        <v>114.73920000000001</v>
      </c>
      <c r="L22" s="64" t="s">
        <v>279</v>
      </c>
      <c r="M22" s="70">
        <v>4</v>
      </c>
      <c r="N22" s="70"/>
      <c r="O22" s="70"/>
      <c r="P22" s="65" t="s">
        <v>66</v>
      </c>
      <c r="Q22" s="71">
        <v>18</v>
      </c>
      <c r="R22" s="72">
        <v>0</v>
      </c>
      <c r="S22" s="128">
        <f t="shared" si="0"/>
        <v>3200</v>
      </c>
      <c r="T22" s="130">
        <f t="shared" si="4"/>
        <v>7.1999999999999995E-2</v>
      </c>
      <c r="U22" s="73">
        <f t="shared" si="5"/>
        <v>230.39999999999998</v>
      </c>
      <c r="V22" s="74">
        <v>0</v>
      </c>
      <c r="W22" s="74">
        <v>0</v>
      </c>
      <c r="X22" s="129">
        <f t="shared" si="6"/>
        <v>0</v>
      </c>
      <c r="Y22" s="73">
        <f t="shared" si="7"/>
        <v>230.39999999999998</v>
      </c>
      <c r="Z22" s="75">
        <f t="shared" si="8"/>
        <v>38.246400000000001</v>
      </c>
      <c r="AA22" s="76">
        <f t="shared" si="9"/>
        <v>76.492800000000017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ht="17.25" customHeight="1">
      <c r="A23" s="1">
        <v>16</v>
      </c>
      <c r="B23" s="63" t="s">
        <v>63</v>
      </c>
      <c r="C23" s="63">
        <v>1</v>
      </c>
      <c r="D23" s="64" t="s">
        <v>48</v>
      </c>
      <c r="E23" s="65" t="s">
        <v>49</v>
      </c>
      <c r="F23" s="64">
        <v>2</v>
      </c>
      <c r="G23" s="66">
        <v>40</v>
      </c>
      <c r="H23" s="67">
        <v>0.08</v>
      </c>
      <c r="I23" s="64">
        <v>3200</v>
      </c>
      <c r="J23" s="68">
        <v>256</v>
      </c>
      <c r="K23" s="69">
        <f t="shared" si="3"/>
        <v>42.496000000000002</v>
      </c>
      <c r="L23" s="64" t="s">
        <v>283</v>
      </c>
      <c r="M23" s="70">
        <v>2</v>
      </c>
      <c r="N23" s="70"/>
      <c r="O23" s="70"/>
      <c r="P23" s="65" t="s">
        <v>50</v>
      </c>
      <c r="Q23" s="71">
        <v>13</v>
      </c>
      <c r="R23" s="72">
        <v>0</v>
      </c>
      <c r="S23" s="128">
        <f t="shared" si="0"/>
        <v>3200</v>
      </c>
      <c r="T23" s="130">
        <f t="shared" si="4"/>
        <v>2.5999999999999999E-2</v>
      </c>
      <c r="U23" s="73">
        <f t="shared" si="5"/>
        <v>83.2</v>
      </c>
      <c r="V23" s="74">
        <v>0</v>
      </c>
      <c r="W23" s="74">
        <v>0</v>
      </c>
      <c r="X23" s="129">
        <f t="shared" si="6"/>
        <v>0</v>
      </c>
      <c r="Y23" s="73">
        <f t="shared" si="7"/>
        <v>83.2</v>
      </c>
      <c r="Z23" s="75">
        <f t="shared" si="8"/>
        <v>13.811200000000001</v>
      </c>
      <c r="AA23" s="76">
        <f t="shared" si="9"/>
        <v>28.684800000000003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ht="17.25" customHeight="1">
      <c r="A24" s="1">
        <v>17</v>
      </c>
      <c r="B24" s="63" t="s">
        <v>67</v>
      </c>
      <c r="C24" s="63">
        <v>1</v>
      </c>
      <c r="D24" s="64" t="s">
        <v>68</v>
      </c>
      <c r="E24" s="65" t="s">
        <v>49</v>
      </c>
      <c r="F24" s="64">
        <v>10</v>
      </c>
      <c r="G24" s="66">
        <v>40</v>
      </c>
      <c r="H24" s="67">
        <v>0.4</v>
      </c>
      <c r="I24" s="64">
        <v>3200</v>
      </c>
      <c r="J24" s="68">
        <v>1280</v>
      </c>
      <c r="K24" s="69">
        <f t="shared" si="3"/>
        <v>212.48000000000002</v>
      </c>
      <c r="L24" s="64" t="s">
        <v>283</v>
      </c>
      <c r="M24" s="70">
        <v>10</v>
      </c>
      <c r="N24" s="70"/>
      <c r="O24" s="70"/>
      <c r="P24" s="65" t="s">
        <v>50</v>
      </c>
      <c r="Q24" s="71">
        <v>13</v>
      </c>
      <c r="R24" s="72">
        <v>0</v>
      </c>
      <c r="S24" s="128">
        <f t="shared" si="0"/>
        <v>3200</v>
      </c>
      <c r="T24" s="130">
        <f t="shared" si="4"/>
        <v>0.13</v>
      </c>
      <c r="U24" s="73">
        <f t="shared" si="5"/>
        <v>416</v>
      </c>
      <c r="V24" s="74">
        <v>0</v>
      </c>
      <c r="W24" s="74">
        <v>0</v>
      </c>
      <c r="X24" s="129">
        <f t="shared" si="6"/>
        <v>0</v>
      </c>
      <c r="Y24" s="73">
        <f t="shared" si="7"/>
        <v>416</v>
      </c>
      <c r="Z24" s="75">
        <f t="shared" si="8"/>
        <v>69.055999999999997</v>
      </c>
      <c r="AA24" s="76">
        <f t="shared" si="9"/>
        <v>143.42400000000004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ht="17.25" customHeight="1">
      <c r="A25" s="1">
        <v>18</v>
      </c>
      <c r="B25" s="63" t="s">
        <v>69</v>
      </c>
      <c r="C25" s="63">
        <v>1</v>
      </c>
      <c r="D25" s="64" t="s">
        <v>70</v>
      </c>
      <c r="E25" s="65" t="s">
        <v>71</v>
      </c>
      <c r="F25" s="64">
        <v>16</v>
      </c>
      <c r="G25" s="66">
        <v>455</v>
      </c>
      <c r="H25" s="67">
        <v>7.28</v>
      </c>
      <c r="I25" s="64">
        <v>3200</v>
      </c>
      <c r="J25" s="68">
        <v>23296</v>
      </c>
      <c r="K25" s="69">
        <f t="shared" si="3"/>
        <v>3867.1360000000004</v>
      </c>
      <c r="L25" s="64" t="s">
        <v>285</v>
      </c>
      <c r="M25" s="70">
        <v>16</v>
      </c>
      <c r="N25" s="70" t="s">
        <v>322</v>
      </c>
      <c r="O25" s="70">
        <v>16</v>
      </c>
      <c r="P25" s="65" t="s">
        <v>72</v>
      </c>
      <c r="Q25" s="71">
        <v>130</v>
      </c>
      <c r="R25" s="72">
        <f>Q25*0.2</f>
        <v>26</v>
      </c>
      <c r="S25" s="128">
        <f t="shared" si="0"/>
        <v>2400</v>
      </c>
      <c r="T25" s="130">
        <f t="shared" si="4"/>
        <v>2.08</v>
      </c>
      <c r="U25" s="73">
        <f t="shared" si="5"/>
        <v>4992</v>
      </c>
      <c r="V25" s="74">
        <v>0.25</v>
      </c>
      <c r="W25" s="74">
        <v>0</v>
      </c>
      <c r="X25" s="129">
        <f t="shared" si="6"/>
        <v>332.8</v>
      </c>
      <c r="Y25" s="73">
        <f t="shared" si="7"/>
        <v>5324.8</v>
      </c>
      <c r="Z25" s="75">
        <f t="shared" si="8"/>
        <v>883.91680000000008</v>
      </c>
      <c r="AA25" s="76">
        <f t="shared" si="9"/>
        <v>2983.2192000000005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ht="17.25" customHeight="1">
      <c r="A26" s="1">
        <v>19</v>
      </c>
      <c r="B26" s="63" t="s">
        <v>73</v>
      </c>
      <c r="C26" s="63">
        <v>1</v>
      </c>
      <c r="D26" s="64" t="s">
        <v>61</v>
      </c>
      <c r="E26" s="65" t="s">
        <v>62</v>
      </c>
      <c r="F26" s="64">
        <v>15</v>
      </c>
      <c r="G26" s="66">
        <v>72</v>
      </c>
      <c r="H26" s="67">
        <v>1.0799999999999998</v>
      </c>
      <c r="I26" s="64">
        <v>3200</v>
      </c>
      <c r="J26" s="68">
        <v>3455.9999999999995</v>
      </c>
      <c r="K26" s="69">
        <f t="shared" si="3"/>
        <v>573.69599999999991</v>
      </c>
      <c r="L26" s="64" t="s">
        <v>286</v>
      </c>
      <c r="M26" s="70">
        <v>15</v>
      </c>
      <c r="N26" s="70"/>
      <c r="O26" s="70"/>
      <c r="P26" s="65" t="s">
        <v>46</v>
      </c>
      <c r="Q26" s="71">
        <v>20</v>
      </c>
      <c r="R26" s="72">
        <v>0</v>
      </c>
      <c r="S26" s="128">
        <f t="shared" si="0"/>
        <v>3200</v>
      </c>
      <c r="T26" s="130">
        <f t="shared" si="4"/>
        <v>0.3</v>
      </c>
      <c r="U26" s="73">
        <f t="shared" si="5"/>
        <v>960</v>
      </c>
      <c r="V26" s="74">
        <v>0</v>
      </c>
      <c r="W26" s="74">
        <v>0</v>
      </c>
      <c r="X26" s="129">
        <f t="shared" si="6"/>
        <v>0</v>
      </c>
      <c r="Y26" s="73">
        <f t="shared" si="7"/>
        <v>960</v>
      </c>
      <c r="Z26" s="75">
        <f t="shared" si="8"/>
        <v>159.36000000000001</v>
      </c>
      <c r="AA26" s="76">
        <f t="shared" si="9"/>
        <v>414.3359999999999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ht="17.25" customHeight="1">
      <c r="A27" s="1">
        <v>20</v>
      </c>
      <c r="B27" s="63" t="s">
        <v>74</v>
      </c>
      <c r="C27" s="63">
        <v>1</v>
      </c>
      <c r="D27" s="64" t="s">
        <v>48</v>
      </c>
      <c r="E27" s="65" t="s">
        <v>49</v>
      </c>
      <c r="F27" s="64">
        <v>1</v>
      </c>
      <c r="G27" s="66">
        <v>40</v>
      </c>
      <c r="H27" s="67">
        <v>0.04</v>
      </c>
      <c r="I27" s="64">
        <v>3200</v>
      </c>
      <c r="J27" s="68">
        <v>128</v>
      </c>
      <c r="K27" s="69">
        <f t="shared" si="3"/>
        <v>21.248000000000001</v>
      </c>
      <c r="L27" s="64" t="s">
        <v>283</v>
      </c>
      <c r="M27" s="70">
        <v>1</v>
      </c>
      <c r="N27" s="70"/>
      <c r="O27" s="70"/>
      <c r="P27" s="65" t="s">
        <v>50</v>
      </c>
      <c r="Q27" s="71">
        <v>13</v>
      </c>
      <c r="R27" s="72">
        <v>0</v>
      </c>
      <c r="S27" s="128">
        <f t="shared" si="0"/>
        <v>3200</v>
      </c>
      <c r="T27" s="130">
        <f t="shared" si="4"/>
        <v>1.2999999999999999E-2</v>
      </c>
      <c r="U27" s="73">
        <f t="shared" si="5"/>
        <v>41.6</v>
      </c>
      <c r="V27" s="74">
        <v>0</v>
      </c>
      <c r="W27" s="74">
        <v>0</v>
      </c>
      <c r="X27" s="129">
        <f t="shared" si="6"/>
        <v>0</v>
      </c>
      <c r="Y27" s="73">
        <f t="shared" si="7"/>
        <v>41.6</v>
      </c>
      <c r="Z27" s="75">
        <f t="shared" si="8"/>
        <v>6.9056000000000006</v>
      </c>
      <c r="AA27" s="76">
        <f t="shared" si="9"/>
        <v>14.342400000000001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ht="17.25" customHeight="1">
      <c r="A28" s="1">
        <v>21</v>
      </c>
      <c r="B28" s="63" t="s">
        <v>75</v>
      </c>
      <c r="C28" s="63">
        <v>1</v>
      </c>
      <c r="D28" s="64" t="s">
        <v>76</v>
      </c>
      <c r="E28" s="65" t="s">
        <v>45</v>
      </c>
      <c r="F28" s="64">
        <v>2</v>
      </c>
      <c r="G28" s="66">
        <v>60</v>
      </c>
      <c r="H28" s="67">
        <v>0.12</v>
      </c>
      <c r="I28" s="64">
        <v>3200</v>
      </c>
      <c r="J28" s="68">
        <v>384</v>
      </c>
      <c r="K28" s="69">
        <f t="shared" si="3"/>
        <v>63.744</v>
      </c>
      <c r="L28" s="64" t="s">
        <v>348</v>
      </c>
      <c r="M28" s="70">
        <v>2</v>
      </c>
      <c r="N28" s="70"/>
      <c r="O28" s="70"/>
      <c r="P28" s="65" t="s">
        <v>46</v>
      </c>
      <c r="Q28" s="71">
        <v>22</v>
      </c>
      <c r="R28" s="72">
        <v>0</v>
      </c>
      <c r="S28" s="128">
        <f t="shared" si="0"/>
        <v>3200</v>
      </c>
      <c r="T28" s="130">
        <f t="shared" si="4"/>
        <v>4.3999999999999997E-2</v>
      </c>
      <c r="U28" s="73">
        <f t="shared" si="5"/>
        <v>140.79999999999998</v>
      </c>
      <c r="V28" s="74">
        <v>0</v>
      </c>
      <c r="W28" s="74">
        <v>0</v>
      </c>
      <c r="X28" s="129">
        <f t="shared" si="6"/>
        <v>0</v>
      </c>
      <c r="Y28" s="73">
        <f t="shared" si="7"/>
        <v>140.79999999999998</v>
      </c>
      <c r="Z28" s="75">
        <f t="shared" si="8"/>
        <v>23.372799999999998</v>
      </c>
      <c r="AA28" s="76">
        <f t="shared" si="9"/>
        <v>40.371200000000002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ht="17.25" customHeight="1">
      <c r="A29" s="1">
        <v>22</v>
      </c>
      <c r="B29" s="63" t="s">
        <v>77</v>
      </c>
      <c r="C29" s="63">
        <v>1</v>
      </c>
      <c r="D29" s="64" t="s">
        <v>48</v>
      </c>
      <c r="E29" s="65" t="s">
        <v>49</v>
      </c>
      <c r="F29" s="64">
        <v>41</v>
      </c>
      <c r="G29" s="66">
        <v>40</v>
      </c>
      <c r="H29" s="67">
        <v>1.6400000000000001</v>
      </c>
      <c r="I29" s="64">
        <v>3200</v>
      </c>
      <c r="J29" s="68">
        <v>5248</v>
      </c>
      <c r="K29" s="69">
        <f t="shared" si="3"/>
        <v>871.16800000000001</v>
      </c>
      <c r="L29" s="64" t="s">
        <v>283</v>
      </c>
      <c r="M29" s="70">
        <v>41</v>
      </c>
      <c r="N29" s="70"/>
      <c r="O29" s="70"/>
      <c r="P29" s="65" t="s">
        <v>50</v>
      </c>
      <c r="Q29" s="71">
        <v>13</v>
      </c>
      <c r="R29" s="72">
        <v>0</v>
      </c>
      <c r="S29" s="128">
        <f t="shared" si="0"/>
        <v>3200</v>
      </c>
      <c r="T29" s="130">
        <f t="shared" si="4"/>
        <v>0.53300000000000003</v>
      </c>
      <c r="U29" s="73">
        <f t="shared" si="5"/>
        <v>1705.6000000000001</v>
      </c>
      <c r="V29" s="74">
        <v>0</v>
      </c>
      <c r="W29" s="74">
        <v>0</v>
      </c>
      <c r="X29" s="129">
        <f t="shared" si="6"/>
        <v>0</v>
      </c>
      <c r="Y29" s="73">
        <f t="shared" si="7"/>
        <v>1705.6000000000001</v>
      </c>
      <c r="Z29" s="75">
        <f t="shared" si="8"/>
        <v>283.12960000000004</v>
      </c>
      <c r="AA29" s="76">
        <f t="shared" si="9"/>
        <v>588.03839999999991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ht="17.25" customHeight="1">
      <c r="A30" s="1">
        <v>23</v>
      </c>
      <c r="B30" s="63" t="s">
        <v>77</v>
      </c>
      <c r="C30" s="63">
        <v>1</v>
      </c>
      <c r="D30" s="64" t="s">
        <v>48</v>
      </c>
      <c r="E30" s="65" t="s">
        <v>49</v>
      </c>
      <c r="F30" s="64">
        <v>16</v>
      </c>
      <c r="G30" s="66">
        <v>40</v>
      </c>
      <c r="H30" s="67">
        <v>0.64</v>
      </c>
      <c r="I30" s="64">
        <v>3200</v>
      </c>
      <c r="J30" s="68">
        <v>2048</v>
      </c>
      <c r="K30" s="69">
        <f t="shared" si="3"/>
        <v>339.96800000000002</v>
      </c>
      <c r="L30" s="64" t="s">
        <v>283</v>
      </c>
      <c r="M30" s="70">
        <v>16</v>
      </c>
      <c r="N30" s="70"/>
      <c r="O30" s="70"/>
      <c r="P30" s="65" t="s">
        <v>50</v>
      </c>
      <c r="Q30" s="71">
        <v>13</v>
      </c>
      <c r="R30" s="72">
        <v>0</v>
      </c>
      <c r="S30" s="128">
        <f t="shared" si="0"/>
        <v>3200</v>
      </c>
      <c r="T30" s="130">
        <f t="shared" si="4"/>
        <v>0.20799999999999999</v>
      </c>
      <c r="U30" s="73">
        <f t="shared" si="5"/>
        <v>665.6</v>
      </c>
      <c r="V30" s="74">
        <v>0</v>
      </c>
      <c r="W30" s="74">
        <v>0</v>
      </c>
      <c r="X30" s="129">
        <f t="shared" si="6"/>
        <v>0</v>
      </c>
      <c r="Y30" s="73">
        <f t="shared" si="7"/>
        <v>665.6</v>
      </c>
      <c r="Z30" s="75">
        <f t="shared" si="8"/>
        <v>110.48960000000001</v>
      </c>
      <c r="AA30" s="76">
        <f t="shared" si="9"/>
        <v>229.47840000000002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ht="17.25" customHeight="1">
      <c r="A31" s="1">
        <v>24</v>
      </c>
      <c r="B31" s="63" t="s">
        <v>78</v>
      </c>
      <c r="C31" s="63">
        <v>1</v>
      </c>
      <c r="D31" s="64" t="s">
        <v>64</v>
      </c>
      <c r="E31" s="65" t="s">
        <v>65</v>
      </c>
      <c r="F31" s="64">
        <v>4</v>
      </c>
      <c r="G31" s="66">
        <v>54</v>
      </c>
      <c r="H31" s="67">
        <v>0.216</v>
      </c>
      <c r="I31" s="64">
        <v>3200</v>
      </c>
      <c r="J31" s="68">
        <v>691.2</v>
      </c>
      <c r="K31" s="69">
        <f t="shared" si="3"/>
        <v>114.73920000000001</v>
      </c>
      <c r="L31" s="64" t="s">
        <v>279</v>
      </c>
      <c r="M31" s="70">
        <v>4</v>
      </c>
      <c r="N31" s="70"/>
      <c r="O31" s="70"/>
      <c r="P31" s="65" t="s">
        <v>66</v>
      </c>
      <c r="Q31" s="71">
        <v>18</v>
      </c>
      <c r="R31" s="72">
        <v>0</v>
      </c>
      <c r="S31" s="128">
        <f t="shared" si="0"/>
        <v>3200</v>
      </c>
      <c r="T31" s="130">
        <f t="shared" si="4"/>
        <v>7.1999999999999995E-2</v>
      </c>
      <c r="U31" s="73">
        <f t="shared" si="5"/>
        <v>230.39999999999998</v>
      </c>
      <c r="V31" s="74">
        <v>0</v>
      </c>
      <c r="W31" s="74">
        <v>0</v>
      </c>
      <c r="X31" s="129">
        <f t="shared" si="6"/>
        <v>0</v>
      </c>
      <c r="Y31" s="73">
        <f t="shared" si="7"/>
        <v>230.39999999999998</v>
      </c>
      <c r="Z31" s="75">
        <f t="shared" si="8"/>
        <v>38.246400000000001</v>
      </c>
      <c r="AA31" s="76">
        <f t="shared" si="9"/>
        <v>76.492800000000017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ht="17.25" customHeight="1">
      <c r="A32" s="1">
        <v>25</v>
      </c>
      <c r="B32" s="63" t="s">
        <v>79</v>
      </c>
      <c r="C32" s="63">
        <v>3</v>
      </c>
      <c r="D32" s="64" t="s">
        <v>48</v>
      </c>
      <c r="E32" s="65" t="s">
        <v>49</v>
      </c>
      <c r="F32" s="64">
        <v>25</v>
      </c>
      <c r="G32" s="66">
        <v>40</v>
      </c>
      <c r="H32" s="67">
        <v>1</v>
      </c>
      <c r="I32" s="64">
        <v>3200</v>
      </c>
      <c r="J32" s="68">
        <v>3200</v>
      </c>
      <c r="K32" s="69">
        <f t="shared" si="3"/>
        <v>531.20000000000005</v>
      </c>
      <c r="L32" s="64" t="s">
        <v>283</v>
      </c>
      <c r="M32" s="70">
        <v>25</v>
      </c>
      <c r="N32" s="70"/>
      <c r="O32" s="70"/>
      <c r="P32" s="65" t="s">
        <v>50</v>
      </c>
      <c r="Q32" s="71">
        <v>13</v>
      </c>
      <c r="R32" s="72">
        <v>0</v>
      </c>
      <c r="S32" s="128">
        <f t="shared" si="0"/>
        <v>3200</v>
      </c>
      <c r="T32" s="130">
        <f t="shared" si="4"/>
        <v>0.32500000000000001</v>
      </c>
      <c r="U32" s="73">
        <f t="shared" si="5"/>
        <v>1040</v>
      </c>
      <c r="V32" s="74">
        <v>0</v>
      </c>
      <c r="W32" s="74">
        <v>0</v>
      </c>
      <c r="X32" s="129">
        <f t="shared" si="6"/>
        <v>0</v>
      </c>
      <c r="Y32" s="73">
        <f t="shared" si="7"/>
        <v>1040</v>
      </c>
      <c r="Z32" s="75">
        <f t="shared" si="8"/>
        <v>172.64000000000001</v>
      </c>
      <c r="AA32" s="76">
        <f t="shared" si="9"/>
        <v>358.56000000000006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ht="17.25" customHeight="1">
      <c r="A33" s="1">
        <v>26</v>
      </c>
      <c r="B33" s="63" t="s">
        <v>79</v>
      </c>
      <c r="C33" s="63">
        <v>3</v>
      </c>
      <c r="D33" s="64" t="s">
        <v>48</v>
      </c>
      <c r="E33" s="65" t="s">
        <v>49</v>
      </c>
      <c r="F33" s="64">
        <v>27</v>
      </c>
      <c r="G33" s="66">
        <v>40</v>
      </c>
      <c r="H33" s="67">
        <v>1.08</v>
      </c>
      <c r="I33" s="64">
        <v>3200</v>
      </c>
      <c r="J33" s="68">
        <v>3456</v>
      </c>
      <c r="K33" s="69">
        <f t="shared" si="3"/>
        <v>573.69600000000003</v>
      </c>
      <c r="L33" s="64" t="s">
        <v>283</v>
      </c>
      <c r="M33" s="70">
        <v>27</v>
      </c>
      <c r="N33" s="70"/>
      <c r="O33" s="70"/>
      <c r="P33" s="65" t="s">
        <v>50</v>
      </c>
      <c r="Q33" s="71">
        <v>13</v>
      </c>
      <c r="R33" s="72">
        <v>0</v>
      </c>
      <c r="S33" s="128">
        <f t="shared" si="0"/>
        <v>3200</v>
      </c>
      <c r="T33" s="130">
        <f t="shared" si="4"/>
        <v>0.35099999999999998</v>
      </c>
      <c r="U33" s="73">
        <f t="shared" si="5"/>
        <v>1123.1999999999998</v>
      </c>
      <c r="V33" s="74">
        <v>0</v>
      </c>
      <c r="W33" s="74">
        <v>0</v>
      </c>
      <c r="X33" s="129">
        <f t="shared" si="6"/>
        <v>0</v>
      </c>
      <c r="Y33" s="73">
        <f t="shared" si="7"/>
        <v>1123.1999999999998</v>
      </c>
      <c r="Z33" s="75">
        <f t="shared" si="8"/>
        <v>186.45119999999997</v>
      </c>
      <c r="AA33" s="76">
        <f t="shared" si="9"/>
        <v>387.24480000000005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ht="17.25" customHeight="1">
      <c r="A34" s="1">
        <v>27</v>
      </c>
      <c r="B34" s="63" t="s">
        <v>80</v>
      </c>
      <c r="C34" s="63">
        <v>3</v>
      </c>
      <c r="D34" s="64" t="s">
        <v>81</v>
      </c>
      <c r="E34" s="65" t="s">
        <v>45</v>
      </c>
      <c r="F34" s="64">
        <v>4</v>
      </c>
      <c r="G34" s="66">
        <v>60</v>
      </c>
      <c r="H34" s="67">
        <v>0.24</v>
      </c>
      <c r="I34" s="64">
        <v>3200</v>
      </c>
      <c r="J34" s="68">
        <v>768</v>
      </c>
      <c r="K34" s="69">
        <f t="shared" si="3"/>
        <v>127.488</v>
      </c>
      <c r="L34" s="64" t="s">
        <v>348</v>
      </c>
      <c r="M34" s="70">
        <v>4</v>
      </c>
      <c r="N34" s="70"/>
      <c r="O34" s="70"/>
      <c r="P34" s="65" t="s">
        <v>46</v>
      </c>
      <c r="Q34" s="71">
        <v>22</v>
      </c>
      <c r="R34" s="72">
        <v>0</v>
      </c>
      <c r="S34" s="128">
        <f t="shared" si="0"/>
        <v>3200</v>
      </c>
      <c r="T34" s="130">
        <f t="shared" si="4"/>
        <v>8.7999999999999995E-2</v>
      </c>
      <c r="U34" s="73">
        <f t="shared" si="5"/>
        <v>281.59999999999997</v>
      </c>
      <c r="V34" s="74">
        <v>0</v>
      </c>
      <c r="W34" s="74">
        <v>0</v>
      </c>
      <c r="X34" s="129">
        <f t="shared" si="6"/>
        <v>0</v>
      </c>
      <c r="Y34" s="73">
        <f t="shared" si="7"/>
        <v>281.59999999999997</v>
      </c>
      <c r="Z34" s="75">
        <f t="shared" si="8"/>
        <v>46.745599999999996</v>
      </c>
      <c r="AA34" s="76">
        <f t="shared" si="9"/>
        <v>80.742400000000004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ht="17.25" customHeight="1">
      <c r="A35" s="1">
        <v>28</v>
      </c>
      <c r="B35" s="63" t="s">
        <v>82</v>
      </c>
      <c r="C35" s="63">
        <v>3</v>
      </c>
      <c r="D35" s="64" t="s">
        <v>81</v>
      </c>
      <c r="E35" s="65" t="s">
        <v>45</v>
      </c>
      <c r="F35" s="64">
        <v>4</v>
      </c>
      <c r="G35" s="66">
        <v>60</v>
      </c>
      <c r="H35" s="67">
        <v>0.24</v>
      </c>
      <c r="I35" s="64">
        <v>3200</v>
      </c>
      <c r="J35" s="68">
        <v>768</v>
      </c>
      <c r="K35" s="69">
        <f t="shared" si="3"/>
        <v>127.488</v>
      </c>
      <c r="L35" s="64" t="s">
        <v>348</v>
      </c>
      <c r="M35" s="70">
        <v>4</v>
      </c>
      <c r="N35" s="70"/>
      <c r="O35" s="70"/>
      <c r="P35" s="65" t="s">
        <v>46</v>
      </c>
      <c r="Q35" s="71">
        <v>22</v>
      </c>
      <c r="R35" s="72">
        <v>0</v>
      </c>
      <c r="S35" s="128">
        <f t="shared" si="0"/>
        <v>3200</v>
      </c>
      <c r="T35" s="130">
        <f t="shared" si="4"/>
        <v>8.7999999999999995E-2</v>
      </c>
      <c r="U35" s="73">
        <f t="shared" si="5"/>
        <v>281.59999999999997</v>
      </c>
      <c r="V35" s="74">
        <v>0</v>
      </c>
      <c r="W35" s="74">
        <v>0</v>
      </c>
      <c r="X35" s="129">
        <f t="shared" si="6"/>
        <v>0</v>
      </c>
      <c r="Y35" s="73">
        <f t="shared" si="7"/>
        <v>281.59999999999997</v>
      </c>
      <c r="Z35" s="75">
        <f t="shared" si="8"/>
        <v>46.745599999999996</v>
      </c>
      <c r="AA35" s="76">
        <f t="shared" si="9"/>
        <v>80.742400000000004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ht="17.25" customHeight="1">
      <c r="A36" s="1">
        <v>29</v>
      </c>
      <c r="B36" s="63" t="s">
        <v>83</v>
      </c>
      <c r="C36" s="63">
        <v>1</v>
      </c>
      <c r="D36" s="64" t="s">
        <v>64</v>
      </c>
      <c r="E36" s="65" t="s">
        <v>65</v>
      </c>
      <c r="F36" s="64">
        <v>8</v>
      </c>
      <c r="G36" s="66">
        <v>54</v>
      </c>
      <c r="H36" s="67">
        <v>0.432</v>
      </c>
      <c r="I36" s="64">
        <v>3200</v>
      </c>
      <c r="J36" s="68">
        <v>1382.4</v>
      </c>
      <c r="K36" s="69">
        <f t="shared" si="3"/>
        <v>229.47840000000002</v>
      </c>
      <c r="L36" s="64" t="s">
        <v>279</v>
      </c>
      <c r="M36" s="70">
        <v>8</v>
      </c>
      <c r="N36" s="70"/>
      <c r="O36" s="70"/>
      <c r="P36" s="65" t="s">
        <v>66</v>
      </c>
      <c r="Q36" s="71">
        <v>18</v>
      </c>
      <c r="R36" s="72">
        <v>0</v>
      </c>
      <c r="S36" s="128">
        <f t="shared" si="0"/>
        <v>3200</v>
      </c>
      <c r="T36" s="130">
        <f t="shared" si="4"/>
        <v>0.14399999999999999</v>
      </c>
      <c r="U36" s="73">
        <f t="shared" si="5"/>
        <v>460.79999999999995</v>
      </c>
      <c r="V36" s="74">
        <v>0</v>
      </c>
      <c r="W36" s="74">
        <v>0</v>
      </c>
      <c r="X36" s="129">
        <f t="shared" si="6"/>
        <v>0</v>
      </c>
      <c r="Y36" s="73">
        <f t="shared" si="7"/>
        <v>460.79999999999995</v>
      </c>
      <c r="Z36" s="75">
        <f t="shared" si="8"/>
        <v>76.492800000000003</v>
      </c>
      <c r="AA36" s="76">
        <f t="shared" si="9"/>
        <v>152.98560000000003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ht="17.25" customHeight="1">
      <c r="A37" s="1">
        <v>30</v>
      </c>
      <c r="B37" s="63" t="s">
        <v>83</v>
      </c>
      <c r="C37" s="63">
        <v>1</v>
      </c>
      <c r="D37" s="64" t="s">
        <v>48</v>
      </c>
      <c r="E37" s="65" t="s">
        <v>49</v>
      </c>
      <c r="F37" s="64">
        <v>1</v>
      </c>
      <c r="G37" s="66">
        <v>40</v>
      </c>
      <c r="H37" s="67">
        <v>0.04</v>
      </c>
      <c r="I37" s="64">
        <v>3200</v>
      </c>
      <c r="J37" s="68">
        <v>128</v>
      </c>
      <c r="K37" s="69">
        <f t="shared" si="3"/>
        <v>21.248000000000001</v>
      </c>
      <c r="L37" s="64" t="s">
        <v>283</v>
      </c>
      <c r="M37" s="70">
        <v>1</v>
      </c>
      <c r="N37" s="70"/>
      <c r="O37" s="70"/>
      <c r="P37" s="65" t="s">
        <v>50</v>
      </c>
      <c r="Q37" s="71">
        <v>13</v>
      </c>
      <c r="R37" s="72">
        <v>0</v>
      </c>
      <c r="S37" s="128">
        <f t="shared" si="0"/>
        <v>3200</v>
      </c>
      <c r="T37" s="130">
        <f t="shared" si="4"/>
        <v>1.2999999999999999E-2</v>
      </c>
      <c r="U37" s="73">
        <f t="shared" si="5"/>
        <v>41.6</v>
      </c>
      <c r="V37" s="74">
        <v>0</v>
      </c>
      <c r="W37" s="74">
        <v>0</v>
      </c>
      <c r="X37" s="129">
        <f t="shared" si="6"/>
        <v>0</v>
      </c>
      <c r="Y37" s="73">
        <f t="shared" si="7"/>
        <v>41.6</v>
      </c>
      <c r="Z37" s="75">
        <f t="shared" si="8"/>
        <v>6.9056000000000006</v>
      </c>
      <c r="AA37" s="76">
        <f t="shared" si="9"/>
        <v>14.342400000000001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ht="17.25" customHeight="1">
      <c r="A38" s="1">
        <v>31</v>
      </c>
      <c r="B38" s="63" t="s">
        <v>84</v>
      </c>
      <c r="C38" s="63">
        <v>1</v>
      </c>
      <c r="D38" s="64" t="s">
        <v>48</v>
      </c>
      <c r="E38" s="65" t="s">
        <v>49</v>
      </c>
      <c r="F38" s="64">
        <v>42</v>
      </c>
      <c r="G38" s="66">
        <v>40</v>
      </c>
      <c r="H38" s="67">
        <v>1.68</v>
      </c>
      <c r="I38" s="64">
        <v>2000</v>
      </c>
      <c r="J38" s="68">
        <v>3360</v>
      </c>
      <c r="K38" s="69">
        <f t="shared" si="3"/>
        <v>557.76</v>
      </c>
      <c r="L38" s="64" t="s">
        <v>283</v>
      </c>
      <c r="M38" s="70">
        <v>42</v>
      </c>
      <c r="N38" s="70"/>
      <c r="O38" s="70"/>
      <c r="P38" s="65" t="s">
        <v>50</v>
      </c>
      <c r="Q38" s="71">
        <v>13</v>
      </c>
      <c r="R38" s="72">
        <v>0</v>
      </c>
      <c r="S38" s="128">
        <f t="shared" si="0"/>
        <v>2000</v>
      </c>
      <c r="T38" s="130">
        <f t="shared" si="4"/>
        <v>0.54599999999999993</v>
      </c>
      <c r="U38" s="73">
        <f t="shared" si="5"/>
        <v>1091.9999999999998</v>
      </c>
      <c r="V38" s="74">
        <v>0</v>
      </c>
      <c r="W38" s="74">
        <v>0</v>
      </c>
      <c r="X38" s="129">
        <f t="shared" si="6"/>
        <v>0</v>
      </c>
      <c r="Y38" s="73">
        <f t="shared" si="7"/>
        <v>1091.9999999999998</v>
      </c>
      <c r="Z38" s="75">
        <f t="shared" si="8"/>
        <v>181.27199999999996</v>
      </c>
      <c r="AA38" s="76">
        <f t="shared" si="9"/>
        <v>376.48800000000006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ht="17.25" customHeight="1">
      <c r="A39" s="1">
        <v>32</v>
      </c>
      <c r="B39" s="63" t="s">
        <v>84</v>
      </c>
      <c r="C39" s="63">
        <v>1</v>
      </c>
      <c r="D39" s="64" t="s">
        <v>48</v>
      </c>
      <c r="E39" s="65" t="s">
        <v>49</v>
      </c>
      <c r="F39" s="64">
        <v>12</v>
      </c>
      <c r="G39" s="66">
        <v>40</v>
      </c>
      <c r="H39" s="67">
        <v>0.48</v>
      </c>
      <c r="I39" s="64">
        <v>2000</v>
      </c>
      <c r="J39" s="68">
        <v>960</v>
      </c>
      <c r="K39" s="69">
        <f t="shared" si="3"/>
        <v>159.36000000000001</v>
      </c>
      <c r="L39" s="64" t="s">
        <v>283</v>
      </c>
      <c r="M39" s="70">
        <v>12</v>
      </c>
      <c r="N39" s="70"/>
      <c r="O39" s="70"/>
      <c r="P39" s="65" t="s">
        <v>50</v>
      </c>
      <c r="Q39" s="71">
        <v>13</v>
      </c>
      <c r="R39" s="72">
        <v>0</v>
      </c>
      <c r="S39" s="128">
        <f t="shared" si="0"/>
        <v>2000</v>
      </c>
      <c r="T39" s="130">
        <f t="shared" si="4"/>
        <v>0.156</v>
      </c>
      <c r="U39" s="73">
        <f t="shared" si="5"/>
        <v>312</v>
      </c>
      <c r="V39" s="74">
        <v>0</v>
      </c>
      <c r="W39" s="74">
        <v>0</v>
      </c>
      <c r="X39" s="129">
        <f t="shared" si="6"/>
        <v>0</v>
      </c>
      <c r="Y39" s="73">
        <f t="shared" si="7"/>
        <v>312</v>
      </c>
      <c r="Z39" s="75">
        <f t="shared" si="8"/>
        <v>51.792000000000002</v>
      </c>
      <c r="AA39" s="76">
        <f t="shared" si="9"/>
        <v>107.56800000000001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ht="17.25" customHeight="1">
      <c r="A40" s="1">
        <v>33</v>
      </c>
      <c r="B40" s="63" t="s">
        <v>85</v>
      </c>
      <c r="C40" s="63">
        <v>2</v>
      </c>
      <c r="D40" s="64" t="s">
        <v>86</v>
      </c>
      <c r="E40" s="65" t="s">
        <v>87</v>
      </c>
      <c r="F40" s="64">
        <v>6</v>
      </c>
      <c r="G40" s="66">
        <v>28</v>
      </c>
      <c r="H40" s="67">
        <v>0.16800000000000001</v>
      </c>
      <c r="I40" s="64">
        <v>1000</v>
      </c>
      <c r="J40" s="68">
        <v>168</v>
      </c>
      <c r="K40" s="69">
        <f t="shared" si="3"/>
        <v>27.888000000000002</v>
      </c>
      <c r="L40" s="64" t="s">
        <v>54</v>
      </c>
      <c r="M40" s="70">
        <v>0</v>
      </c>
      <c r="N40" s="70"/>
      <c r="O40" s="70"/>
      <c r="P40" s="65" t="s">
        <v>54</v>
      </c>
      <c r="Q40" s="71">
        <v>28</v>
      </c>
      <c r="R40" s="72">
        <v>0</v>
      </c>
      <c r="S40" s="128">
        <f t="shared" si="0"/>
        <v>1000</v>
      </c>
      <c r="T40" s="130">
        <f t="shared" si="4"/>
        <v>0.16800000000000001</v>
      </c>
      <c r="U40" s="73">
        <f t="shared" si="5"/>
        <v>168</v>
      </c>
      <c r="V40" s="74">
        <v>0</v>
      </c>
      <c r="W40" s="74">
        <v>0</v>
      </c>
      <c r="X40" s="129">
        <f t="shared" si="6"/>
        <v>0</v>
      </c>
      <c r="Y40" s="73">
        <f t="shared" si="7"/>
        <v>168</v>
      </c>
      <c r="Z40" s="75">
        <f t="shared" si="8"/>
        <v>27.888000000000002</v>
      </c>
      <c r="AA40" s="76">
        <f t="shared" si="9"/>
        <v>0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ht="17.25" customHeight="1">
      <c r="A41" s="1">
        <v>34</v>
      </c>
      <c r="B41" s="63" t="s">
        <v>85</v>
      </c>
      <c r="C41" s="63">
        <v>2</v>
      </c>
      <c r="D41" s="64" t="s">
        <v>86</v>
      </c>
      <c r="E41" s="65" t="s">
        <v>87</v>
      </c>
      <c r="F41" s="64">
        <v>8</v>
      </c>
      <c r="G41" s="66">
        <v>28</v>
      </c>
      <c r="H41" s="67">
        <v>0.224</v>
      </c>
      <c r="I41" s="64">
        <v>3200</v>
      </c>
      <c r="J41" s="68">
        <v>716.80000000000007</v>
      </c>
      <c r="K41" s="69">
        <f t="shared" si="3"/>
        <v>118.98880000000001</v>
      </c>
      <c r="L41" s="64" t="s">
        <v>54</v>
      </c>
      <c r="M41" s="70">
        <v>0</v>
      </c>
      <c r="N41" s="70"/>
      <c r="O41" s="70"/>
      <c r="P41" s="65" t="s">
        <v>54</v>
      </c>
      <c r="Q41" s="71">
        <v>28</v>
      </c>
      <c r="R41" s="72">
        <v>0</v>
      </c>
      <c r="S41" s="128">
        <f t="shared" si="0"/>
        <v>3200</v>
      </c>
      <c r="T41" s="130">
        <f t="shared" si="4"/>
        <v>0.224</v>
      </c>
      <c r="U41" s="73">
        <f t="shared" si="5"/>
        <v>716.80000000000007</v>
      </c>
      <c r="V41" s="74">
        <v>0</v>
      </c>
      <c r="W41" s="74">
        <v>0</v>
      </c>
      <c r="X41" s="129">
        <f t="shared" si="6"/>
        <v>0</v>
      </c>
      <c r="Y41" s="73">
        <f t="shared" si="7"/>
        <v>716.80000000000007</v>
      </c>
      <c r="Z41" s="75">
        <f t="shared" si="8"/>
        <v>118.98880000000001</v>
      </c>
      <c r="AA41" s="76">
        <f t="shared" si="9"/>
        <v>0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ht="17.25" customHeight="1">
      <c r="A42" s="1">
        <v>35</v>
      </c>
      <c r="B42" s="63" t="s">
        <v>85</v>
      </c>
      <c r="C42" s="63">
        <v>2</v>
      </c>
      <c r="D42" s="64" t="s">
        <v>88</v>
      </c>
      <c r="E42" s="65" t="s">
        <v>53</v>
      </c>
      <c r="F42" s="64">
        <v>7</v>
      </c>
      <c r="G42" s="66">
        <v>295</v>
      </c>
      <c r="H42" s="67">
        <v>2.0649999999999999</v>
      </c>
      <c r="I42" s="64">
        <v>3200</v>
      </c>
      <c r="J42" s="68">
        <v>6608</v>
      </c>
      <c r="K42" s="69">
        <f t="shared" si="3"/>
        <v>1096.9280000000001</v>
      </c>
      <c r="L42" s="64" t="s">
        <v>370</v>
      </c>
      <c r="M42" s="70">
        <v>7</v>
      </c>
      <c r="N42" s="70"/>
      <c r="O42" s="70"/>
      <c r="P42" s="65" t="s">
        <v>89</v>
      </c>
      <c r="Q42" s="71">
        <v>50</v>
      </c>
      <c r="R42" s="72">
        <v>0</v>
      </c>
      <c r="S42" s="128">
        <f t="shared" si="0"/>
        <v>3200</v>
      </c>
      <c r="T42" s="130">
        <f t="shared" si="4"/>
        <v>0.35000000000000003</v>
      </c>
      <c r="U42" s="73">
        <f t="shared" si="5"/>
        <v>1120</v>
      </c>
      <c r="V42" s="74">
        <v>0</v>
      </c>
      <c r="W42" s="74">
        <v>0</v>
      </c>
      <c r="X42" s="129">
        <f t="shared" si="6"/>
        <v>0</v>
      </c>
      <c r="Y42" s="73">
        <f t="shared" si="7"/>
        <v>1120</v>
      </c>
      <c r="Z42" s="75">
        <f t="shared" si="8"/>
        <v>185.92000000000002</v>
      </c>
      <c r="AA42" s="76">
        <f t="shared" si="9"/>
        <v>911.00800000000004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ht="17.25" customHeight="1">
      <c r="A43" s="1">
        <v>36</v>
      </c>
      <c r="B43" s="63" t="s">
        <v>90</v>
      </c>
      <c r="C43" s="63">
        <v>2</v>
      </c>
      <c r="D43" s="64" t="s">
        <v>81</v>
      </c>
      <c r="E43" s="65" t="s">
        <v>45</v>
      </c>
      <c r="F43" s="64">
        <v>2</v>
      </c>
      <c r="G43" s="66">
        <v>60</v>
      </c>
      <c r="H43" s="67">
        <v>0.12</v>
      </c>
      <c r="I43" s="64">
        <v>3200</v>
      </c>
      <c r="J43" s="68">
        <v>384</v>
      </c>
      <c r="K43" s="69">
        <f t="shared" si="3"/>
        <v>63.744</v>
      </c>
      <c r="L43" s="64" t="s">
        <v>348</v>
      </c>
      <c r="M43" s="70">
        <v>2</v>
      </c>
      <c r="N43" s="70"/>
      <c r="O43" s="70"/>
      <c r="P43" s="65" t="s">
        <v>46</v>
      </c>
      <c r="Q43" s="71">
        <v>22</v>
      </c>
      <c r="R43" s="72">
        <v>0</v>
      </c>
      <c r="S43" s="128">
        <f t="shared" si="0"/>
        <v>3200</v>
      </c>
      <c r="T43" s="130">
        <f t="shared" si="4"/>
        <v>4.3999999999999997E-2</v>
      </c>
      <c r="U43" s="73">
        <f t="shared" si="5"/>
        <v>140.79999999999998</v>
      </c>
      <c r="V43" s="74">
        <v>0</v>
      </c>
      <c r="W43" s="74">
        <v>0</v>
      </c>
      <c r="X43" s="129">
        <f t="shared" si="6"/>
        <v>0</v>
      </c>
      <c r="Y43" s="73">
        <f t="shared" si="7"/>
        <v>140.79999999999998</v>
      </c>
      <c r="Z43" s="75">
        <f t="shared" si="8"/>
        <v>23.372799999999998</v>
      </c>
      <c r="AA43" s="76">
        <f t="shared" si="9"/>
        <v>40.371200000000002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ht="17.25" customHeight="1">
      <c r="A44" s="1">
        <v>37</v>
      </c>
      <c r="B44" s="63" t="s">
        <v>91</v>
      </c>
      <c r="C44" s="63">
        <v>2</v>
      </c>
      <c r="D44" s="64" t="s">
        <v>92</v>
      </c>
      <c r="E44" s="65">
        <v>0</v>
      </c>
      <c r="F44" s="64">
        <v>0</v>
      </c>
      <c r="G44" s="66">
        <v>0</v>
      </c>
      <c r="H44" s="67">
        <v>0</v>
      </c>
      <c r="I44" s="64">
        <v>3200</v>
      </c>
      <c r="J44" s="68">
        <v>0</v>
      </c>
      <c r="K44" s="69">
        <f t="shared" si="3"/>
        <v>0</v>
      </c>
      <c r="L44" s="64" t="s">
        <v>54</v>
      </c>
      <c r="M44" s="70">
        <v>0</v>
      </c>
      <c r="N44" s="70"/>
      <c r="O44" s="70"/>
      <c r="P44" s="65" t="s">
        <v>54</v>
      </c>
      <c r="Q44" s="71">
        <v>0</v>
      </c>
      <c r="R44" s="72">
        <v>0</v>
      </c>
      <c r="S44" s="128">
        <f t="shared" si="0"/>
        <v>3200</v>
      </c>
      <c r="T44" s="130">
        <f t="shared" si="4"/>
        <v>0</v>
      </c>
      <c r="U44" s="73">
        <f t="shared" si="5"/>
        <v>0</v>
      </c>
      <c r="V44" s="74">
        <v>0</v>
      </c>
      <c r="W44" s="74">
        <v>0</v>
      </c>
      <c r="X44" s="129">
        <f t="shared" si="6"/>
        <v>0</v>
      </c>
      <c r="Y44" s="73">
        <f t="shared" si="7"/>
        <v>0</v>
      </c>
      <c r="Z44" s="75">
        <f t="shared" si="8"/>
        <v>0</v>
      </c>
      <c r="AA44" s="76">
        <f t="shared" si="9"/>
        <v>0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ht="17.25" customHeight="1">
      <c r="A45" s="1">
        <v>38</v>
      </c>
      <c r="B45" s="63" t="s">
        <v>91</v>
      </c>
      <c r="C45" s="63">
        <v>2</v>
      </c>
      <c r="D45" s="64" t="s">
        <v>93</v>
      </c>
      <c r="E45" s="65" t="s">
        <v>49</v>
      </c>
      <c r="F45" s="64">
        <v>8</v>
      </c>
      <c r="G45" s="66">
        <v>40</v>
      </c>
      <c r="H45" s="67">
        <v>0.32</v>
      </c>
      <c r="I45" s="64">
        <v>3200</v>
      </c>
      <c r="J45" s="68">
        <v>1024</v>
      </c>
      <c r="K45" s="69">
        <f t="shared" si="3"/>
        <v>169.98400000000001</v>
      </c>
      <c r="L45" s="64" t="s">
        <v>54</v>
      </c>
      <c r="M45" s="70">
        <v>0</v>
      </c>
      <c r="N45" s="70"/>
      <c r="O45" s="70"/>
      <c r="P45" s="65" t="s">
        <v>54</v>
      </c>
      <c r="Q45" s="71">
        <v>40</v>
      </c>
      <c r="R45" s="72">
        <v>0</v>
      </c>
      <c r="S45" s="128">
        <f t="shared" si="0"/>
        <v>3200</v>
      </c>
      <c r="T45" s="130">
        <f t="shared" si="4"/>
        <v>0.32</v>
      </c>
      <c r="U45" s="73">
        <f t="shared" si="5"/>
        <v>1024</v>
      </c>
      <c r="V45" s="74">
        <v>0</v>
      </c>
      <c r="W45" s="74">
        <v>0</v>
      </c>
      <c r="X45" s="129">
        <f t="shared" si="6"/>
        <v>0</v>
      </c>
      <c r="Y45" s="73">
        <f t="shared" si="7"/>
        <v>1024</v>
      </c>
      <c r="Z45" s="75">
        <f t="shared" si="8"/>
        <v>169.98400000000001</v>
      </c>
      <c r="AA45" s="76">
        <f t="shared" si="9"/>
        <v>0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ht="17.25" customHeight="1">
      <c r="A46" s="1">
        <v>39</v>
      </c>
      <c r="B46" s="63" t="s">
        <v>94</v>
      </c>
      <c r="C46" s="63">
        <v>1</v>
      </c>
      <c r="D46" s="64" t="s">
        <v>95</v>
      </c>
      <c r="E46" s="65" t="s">
        <v>53</v>
      </c>
      <c r="F46" s="64">
        <v>11</v>
      </c>
      <c r="G46" s="66">
        <v>295</v>
      </c>
      <c r="H46" s="67">
        <v>3.2449999999999997</v>
      </c>
      <c r="I46" s="64">
        <v>3200</v>
      </c>
      <c r="J46" s="68">
        <v>10383.999999999998</v>
      </c>
      <c r="K46" s="69">
        <f t="shared" si="3"/>
        <v>1723.7439999999997</v>
      </c>
      <c r="L46" s="64" t="s">
        <v>54</v>
      </c>
      <c r="M46" s="70">
        <v>0</v>
      </c>
      <c r="N46" s="70"/>
      <c r="O46" s="70"/>
      <c r="P46" s="65" t="s">
        <v>54</v>
      </c>
      <c r="Q46" s="71">
        <v>295</v>
      </c>
      <c r="R46" s="72">
        <v>0</v>
      </c>
      <c r="S46" s="128">
        <f t="shared" si="0"/>
        <v>3200</v>
      </c>
      <c r="T46" s="130">
        <f t="shared" si="4"/>
        <v>3.2449999999999997</v>
      </c>
      <c r="U46" s="73">
        <f t="shared" si="5"/>
        <v>10383.999999999998</v>
      </c>
      <c r="V46" s="74">
        <v>0</v>
      </c>
      <c r="W46" s="74">
        <v>0</v>
      </c>
      <c r="X46" s="129">
        <f t="shared" si="6"/>
        <v>0</v>
      </c>
      <c r="Y46" s="73">
        <f t="shared" si="7"/>
        <v>10383.999999999998</v>
      </c>
      <c r="Z46" s="75">
        <f t="shared" si="8"/>
        <v>1723.7439999999997</v>
      </c>
      <c r="AA46" s="76">
        <f t="shared" si="9"/>
        <v>0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ht="17.25" customHeight="1">
      <c r="A47" s="1">
        <v>40</v>
      </c>
      <c r="B47" s="63" t="s">
        <v>94</v>
      </c>
      <c r="C47" s="63">
        <v>1</v>
      </c>
      <c r="D47" s="64" t="s">
        <v>96</v>
      </c>
      <c r="E47" s="65" t="s">
        <v>97</v>
      </c>
      <c r="F47" s="64">
        <v>22</v>
      </c>
      <c r="G47" s="66">
        <v>250</v>
      </c>
      <c r="H47" s="67">
        <v>5.5</v>
      </c>
      <c r="I47" s="64">
        <v>3200</v>
      </c>
      <c r="J47" s="68">
        <v>17600</v>
      </c>
      <c r="K47" s="69">
        <f t="shared" si="3"/>
        <v>2921.6000000000004</v>
      </c>
      <c r="L47" s="64" t="s">
        <v>54</v>
      </c>
      <c r="M47" s="70">
        <v>0</v>
      </c>
      <c r="N47" s="70"/>
      <c r="O47" s="70"/>
      <c r="P47" s="65" t="s">
        <v>54</v>
      </c>
      <c r="Q47" s="71">
        <v>250</v>
      </c>
      <c r="R47" s="72">
        <v>0</v>
      </c>
      <c r="S47" s="128">
        <f t="shared" si="0"/>
        <v>3200</v>
      </c>
      <c r="T47" s="130">
        <f t="shared" si="4"/>
        <v>5.5</v>
      </c>
      <c r="U47" s="73">
        <f t="shared" si="5"/>
        <v>17600</v>
      </c>
      <c r="V47" s="74">
        <v>0</v>
      </c>
      <c r="W47" s="74">
        <v>0</v>
      </c>
      <c r="X47" s="129">
        <f t="shared" si="6"/>
        <v>0</v>
      </c>
      <c r="Y47" s="73">
        <f t="shared" si="7"/>
        <v>17600</v>
      </c>
      <c r="Z47" s="75">
        <f t="shared" si="8"/>
        <v>2921.6000000000004</v>
      </c>
      <c r="AA47" s="76">
        <f t="shared" si="9"/>
        <v>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ht="17.25" customHeight="1">
      <c r="A48" s="1">
        <v>41</v>
      </c>
      <c r="B48" s="63" t="s">
        <v>98</v>
      </c>
      <c r="C48" s="63">
        <v>1</v>
      </c>
      <c r="D48" s="64" t="s">
        <v>99</v>
      </c>
      <c r="E48" s="65" t="s">
        <v>53</v>
      </c>
      <c r="F48" s="64">
        <v>2</v>
      </c>
      <c r="G48" s="66">
        <v>295</v>
      </c>
      <c r="H48" s="67">
        <v>0.59</v>
      </c>
      <c r="I48" s="64">
        <v>3200</v>
      </c>
      <c r="J48" s="68">
        <v>1888</v>
      </c>
      <c r="K48" s="69">
        <f t="shared" si="3"/>
        <v>313.40800000000002</v>
      </c>
      <c r="L48" s="64" t="s">
        <v>54</v>
      </c>
      <c r="M48" s="70">
        <v>0</v>
      </c>
      <c r="N48" s="70"/>
      <c r="O48" s="70"/>
      <c r="P48" s="65" t="s">
        <v>54</v>
      </c>
      <c r="Q48" s="71">
        <v>295</v>
      </c>
      <c r="R48" s="72">
        <v>0</v>
      </c>
      <c r="S48" s="128">
        <f t="shared" si="0"/>
        <v>3200</v>
      </c>
      <c r="T48" s="130">
        <f t="shared" si="4"/>
        <v>0.59</v>
      </c>
      <c r="U48" s="73">
        <f t="shared" si="5"/>
        <v>1888</v>
      </c>
      <c r="V48" s="74">
        <v>0</v>
      </c>
      <c r="W48" s="74">
        <v>0</v>
      </c>
      <c r="X48" s="129">
        <f t="shared" si="6"/>
        <v>0</v>
      </c>
      <c r="Y48" s="73">
        <f t="shared" si="7"/>
        <v>1888</v>
      </c>
      <c r="Z48" s="75">
        <f t="shared" si="8"/>
        <v>313.40800000000002</v>
      </c>
      <c r="AA48" s="76">
        <f t="shared" si="9"/>
        <v>0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1:55" ht="17.25" customHeight="1">
      <c r="A49" s="1">
        <v>42</v>
      </c>
      <c r="B49" s="63" t="s">
        <v>98</v>
      </c>
      <c r="C49" s="63">
        <v>1</v>
      </c>
      <c r="D49" s="64" t="s">
        <v>100</v>
      </c>
      <c r="E49" s="65" t="s">
        <v>101</v>
      </c>
      <c r="F49" s="64">
        <v>1</v>
      </c>
      <c r="G49" s="66">
        <v>120</v>
      </c>
      <c r="H49" s="67">
        <v>0.12</v>
      </c>
      <c r="I49" s="64">
        <v>3200</v>
      </c>
      <c r="J49" s="68">
        <v>384</v>
      </c>
      <c r="K49" s="69">
        <f t="shared" si="3"/>
        <v>63.744</v>
      </c>
      <c r="L49" s="64" t="s">
        <v>54</v>
      </c>
      <c r="M49" s="70">
        <v>0</v>
      </c>
      <c r="N49" s="70"/>
      <c r="O49" s="70"/>
      <c r="P49" s="65" t="s">
        <v>54</v>
      </c>
      <c r="Q49" s="71">
        <v>120</v>
      </c>
      <c r="R49" s="72">
        <v>0</v>
      </c>
      <c r="S49" s="128">
        <f t="shared" si="0"/>
        <v>3200</v>
      </c>
      <c r="T49" s="130">
        <f t="shared" si="4"/>
        <v>0.12</v>
      </c>
      <c r="U49" s="73">
        <f t="shared" si="5"/>
        <v>384</v>
      </c>
      <c r="V49" s="74">
        <v>0</v>
      </c>
      <c r="W49" s="74">
        <v>0</v>
      </c>
      <c r="X49" s="129">
        <f t="shared" si="6"/>
        <v>0</v>
      </c>
      <c r="Y49" s="73">
        <f t="shared" si="7"/>
        <v>384</v>
      </c>
      <c r="Z49" s="75">
        <f t="shared" si="8"/>
        <v>63.744</v>
      </c>
      <c r="AA49" s="76">
        <f t="shared" si="9"/>
        <v>0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1:55" ht="17.25" customHeight="1">
      <c r="A50" s="1">
        <v>43</v>
      </c>
      <c r="B50" s="63" t="s">
        <v>102</v>
      </c>
      <c r="C50" s="63">
        <v>1</v>
      </c>
      <c r="D50" s="64" t="s">
        <v>61</v>
      </c>
      <c r="E50" s="65" t="s">
        <v>62</v>
      </c>
      <c r="F50" s="64">
        <v>22</v>
      </c>
      <c r="G50" s="66">
        <v>72</v>
      </c>
      <c r="H50" s="67">
        <v>1.5839999999999999</v>
      </c>
      <c r="I50" s="64">
        <v>3200</v>
      </c>
      <c r="J50" s="68">
        <v>5068.7999999999993</v>
      </c>
      <c r="K50" s="69">
        <f t="shared" si="3"/>
        <v>841.42079999999987</v>
      </c>
      <c r="L50" s="64" t="s">
        <v>286</v>
      </c>
      <c r="M50" s="70">
        <v>22</v>
      </c>
      <c r="N50" s="70"/>
      <c r="O50" s="70"/>
      <c r="P50" s="65" t="s">
        <v>46</v>
      </c>
      <c r="Q50" s="71">
        <v>20</v>
      </c>
      <c r="R50" s="72">
        <v>0</v>
      </c>
      <c r="S50" s="128">
        <f t="shared" si="0"/>
        <v>3200</v>
      </c>
      <c r="T50" s="130">
        <f t="shared" si="4"/>
        <v>0.44</v>
      </c>
      <c r="U50" s="73">
        <f t="shared" si="5"/>
        <v>1408</v>
      </c>
      <c r="V50" s="74">
        <v>0</v>
      </c>
      <c r="W50" s="74">
        <v>0</v>
      </c>
      <c r="X50" s="129">
        <f t="shared" si="6"/>
        <v>0</v>
      </c>
      <c r="Y50" s="73">
        <f t="shared" si="7"/>
        <v>1408</v>
      </c>
      <c r="Z50" s="75">
        <f t="shared" si="8"/>
        <v>233.72800000000001</v>
      </c>
      <c r="AA50" s="76">
        <f t="shared" si="9"/>
        <v>607.69279999999981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1:55" ht="17.25" customHeight="1">
      <c r="A51" s="1">
        <v>44</v>
      </c>
      <c r="B51" s="63" t="s">
        <v>102</v>
      </c>
      <c r="C51" s="63">
        <v>1</v>
      </c>
      <c r="D51" s="64" t="s">
        <v>48</v>
      </c>
      <c r="E51" s="65" t="s">
        <v>49</v>
      </c>
      <c r="F51" s="64">
        <v>8</v>
      </c>
      <c r="G51" s="66">
        <v>40</v>
      </c>
      <c r="H51" s="67">
        <v>0.32</v>
      </c>
      <c r="I51" s="64">
        <v>3200</v>
      </c>
      <c r="J51" s="68">
        <v>1024</v>
      </c>
      <c r="K51" s="69">
        <f t="shared" si="3"/>
        <v>169.98400000000001</v>
      </c>
      <c r="L51" s="64" t="s">
        <v>283</v>
      </c>
      <c r="M51" s="70">
        <v>8</v>
      </c>
      <c r="N51" s="70"/>
      <c r="O51" s="70"/>
      <c r="P51" s="65" t="s">
        <v>50</v>
      </c>
      <c r="Q51" s="71">
        <v>13</v>
      </c>
      <c r="R51" s="72">
        <v>0</v>
      </c>
      <c r="S51" s="128">
        <f t="shared" si="0"/>
        <v>3200</v>
      </c>
      <c r="T51" s="130">
        <f t="shared" si="4"/>
        <v>0.104</v>
      </c>
      <c r="U51" s="73">
        <f t="shared" si="5"/>
        <v>332.8</v>
      </c>
      <c r="V51" s="74">
        <v>0</v>
      </c>
      <c r="W51" s="74">
        <v>0</v>
      </c>
      <c r="X51" s="129">
        <f t="shared" si="6"/>
        <v>0</v>
      </c>
      <c r="Y51" s="73">
        <f t="shared" si="7"/>
        <v>332.8</v>
      </c>
      <c r="Z51" s="75">
        <f t="shared" si="8"/>
        <v>55.244800000000005</v>
      </c>
      <c r="AA51" s="76">
        <f t="shared" si="9"/>
        <v>114.73920000000001</v>
      </c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1:55" ht="17.25" customHeight="1">
      <c r="A52" s="1">
        <v>45</v>
      </c>
      <c r="B52" s="63" t="s">
        <v>102</v>
      </c>
      <c r="C52" s="63">
        <v>1</v>
      </c>
      <c r="D52" s="64" t="s">
        <v>92</v>
      </c>
      <c r="E52" s="65">
        <v>0</v>
      </c>
      <c r="F52" s="64">
        <v>12</v>
      </c>
      <c r="G52" s="66">
        <v>0</v>
      </c>
      <c r="H52" s="67">
        <v>0</v>
      </c>
      <c r="I52" s="64">
        <v>3200</v>
      </c>
      <c r="J52" s="68">
        <v>0</v>
      </c>
      <c r="K52" s="69">
        <f t="shared" si="3"/>
        <v>0</v>
      </c>
      <c r="L52" s="64" t="s">
        <v>54</v>
      </c>
      <c r="M52" s="70">
        <v>0</v>
      </c>
      <c r="N52" s="70"/>
      <c r="O52" s="70"/>
      <c r="P52" s="65" t="s">
        <v>54</v>
      </c>
      <c r="Q52" s="71">
        <v>0</v>
      </c>
      <c r="R52" s="72">
        <v>0</v>
      </c>
      <c r="S52" s="128">
        <f t="shared" si="0"/>
        <v>3200</v>
      </c>
      <c r="T52" s="130">
        <f t="shared" si="4"/>
        <v>0</v>
      </c>
      <c r="U52" s="73">
        <f t="shared" si="5"/>
        <v>0</v>
      </c>
      <c r="V52" s="74">
        <v>0</v>
      </c>
      <c r="W52" s="74">
        <v>0</v>
      </c>
      <c r="X52" s="129">
        <f t="shared" si="6"/>
        <v>0</v>
      </c>
      <c r="Y52" s="73">
        <f t="shared" si="7"/>
        <v>0</v>
      </c>
      <c r="Z52" s="75">
        <f t="shared" si="8"/>
        <v>0</v>
      </c>
      <c r="AA52" s="76">
        <f t="shared" si="9"/>
        <v>0</v>
      </c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1:55" ht="17.25" customHeight="1">
      <c r="A53" s="1">
        <v>46</v>
      </c>
      <c r="B53" s="63" t="s">
        <v>103</v>
      </c>
      <c r="C53" s="63">
        <v>1</v>
      </c>
      <c r="D53" s="64" t="s">
        <v>61</v>
      </c>
      <c r="E53" s="65" t="s">
        <v>62</v>
      </c>
      <c r="F53" s="64">
        <v>8</v>
      </c>
      <c r="G53" s="66">
        <v>72</v>
      </c>
      <c r="H53" s="67">
        <v>0.57599999999999996</v>
      </c>
      <c r="I53" s="64">
        <v>3200</v>
      </c>
      <c r="J53" s="68">
        <v>1843.1999999999998</v>
      </c>
      <c r="K53" s="69">
        <f t="shared" si="3"/>
        <v>305.97120000000001</v>
      </c>
      <c r="L53" s="64" t="s">
        <v>286</v>
      </c>
      <c r="M53" s="70">
        <v>8</v>
      </c>
      <c r="N53" s="70"/>
      <c r="O53" s="70"/>
      <c r="P53" s="65" t="s">
        <v>46</v>
      </c>
      <c r="Q53" s="71">
        <v>20</v>
      </c>
      <c r="R53" s="72">
        <v>0</v>
      </c>
      <c r="S53" s="128">
        <f t="shared" si="0"/>
        <v>3200</v>
      </c>
      <c r="T53" s="130">
        <f t="shared" si="4"/>
        <v>0.16</v>
      </c>
      <c r="U53" s="73">
        <f t="shared" si="5"/>
        <v>512</v>
      </c>
      <c r="V53" s="74">
        <v>0</v>
      </c>
      <c r="W53" s="74">
        <v>0</v>
      </c>
      <c r="X53" s="129">
        <f t="shared" si="6"/>
        <v>0</v>
      </c>
      <c r="Y53" s="73">
        <f t="shared" si="7"/>
        <v>512</v>
      </c>
      <c r="Z53" s="75">
        <f t="shared" si="8"/>
        <v>84.992000000000004</v>
      </c>
      <c r="AA53" s="76">
        <f t="shared" si="9"/>
        <v>220.97919999999999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5" ht="17.25" customHeight="1">
      <c r="A54" s="1">
        <v>47</v>
      </c>
      <c r="B54" s="63" t="s">
        <v>103</v>
      </c>
      <c r="C54" s="63">
        <v>1</v>
      </c>
      <c r="D54" s="64" t="s">
        <v>48</v>
      </c>
      <c r="E54" s="65" t="s">
        <v>49</v>
      </c>
      <c r="F54" s="64">
        <v>4</v>
      </c>
      <c r="G54" s="66">
        <v>40</v>
      </c>
      <c r="H54" s="67">
        <v>0.16</v>
      </c>
      <c r="I54" s="64">
        <v>3200</v>
      </c>
      <c r="J54" s="68">
        <v>512</v>
      </c>
      <c r="K54" s="69">
        <f t="shared" si="3"/>
        <v>84.992000000000004</v>
      </c>
      <c r="L54" s="64" t="s">
        <v>283</v>
      </c>
      <c r="M54" s="70">
        <v>4</v>
      </c>
      <c r="N54" s="70"/>
      <c r="O54" s="70"/>
      <c r="P54" s="65" t="s">
        <v>50</v>
      </c>
      <c r="Q54" s="71">
        <v>13</v>
      </c>
      <c r="R54" s="72">
        <v>0</v>
      </c>
      <c r="S54" s="128">
        <f t="shared" si="0"/>
        <v>3200</v>
      </c>
      <c r="T54" s="130">
        <f t="shared" si="4"/>
        <v>5.1999999999999998E-2</v>
      </c>
      <c r="U54" s="73">
        <f t="shared" si="5"/>
        <v>166.4</v>
      </c>
      <c r="V54" s="74">
        <v>0</v>
      </c>
      <c r="W54" s="74">
        <v>0</v>
      </c>
      <c r="X54" s="129">
        <f t="shared" si="6"/>
        <v>0</v>
      </c>
      <c r="Y54" s="73">
        <f t="shared" si="7"/>
        <v>166.4</v>
      </c>
      <c r="Z54" s="75">
        <f t="shared" si="8"/>
        <v>27.622400000000003</v>
      </c>
      <c r="AA54" s="76">
        <f t="shared" si="9"/>
        <v>57.369600000000005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1:55" ht="17.25" customHeight="1">
      <c r="A55" s="1">
        <v>48</v>
      </c>
      <c r="B55" s="63" t="s">
        <v>104</v>
      </c>
      <c r="C55" s="63">
        <v>1</v>
      </c>
      <c r="D55" s="64" t="s">
        <v>61</v>
      </c>
      <c r="E55" s="65" t="s">
        <v>62</v>
      </c>
      <c r="F55" s="64">
        <v>17</v>
      </c>
      <c r="G55" s="66">
        <v>72</v>
      </c>
      <c r="H55" s="67">
        <v>1.224</v>
      </c>
      <c r="I55" s="64">
        <v>3200</v>
      </c>
      <c r="J55" s="68">
        <v>3916.7999999999997</v>
      </c>
      <c r="K55" s="69">
        <f t="shared" si="3"/>
        <v>650.18880000000001</v>
      </c>
      <c r="L55" s="64" t="s">
        <v>286</v>
      </c>
      <c r="M55" s="70">
        <v>17</v>
      </c>
      <c r="N55" s="70"/>
      <c r="O55" s="70"/>
      <c r="P55" s="65" t="s">
        <v>46</v>
      </c>
      <c r="Q55" s="71">
        <v>20</v>
      </c>
      <c r="R55" s="72">
        <v>0</v>
      </c>
      <c r="S55" s="128">
        <f t="shared" si="0"/>
        <v>3200</v>
      </c>
      <c r="T55" s="130">
        <f t="shared" si="4"/>
        <v>0.34</v>
      </c>
      <c r="U55" s="73">
        <f t="shared" si="5"/>
        <v>1088</v>
      </c>
      <c r="V55" s="74">
        <v>0</v>
      </c>
      <c r="W55" s="74">
        <v>0</v>
      </c>
      <c r="X55" s="129">
        <f t="shared" si="6"/>
        <v>0</v>
      </c>
      <c r="Y55" s="73">
        <f t="shared" si="7"/>
        <v>1088</v>
      </c>
      <c r="Z55" s="75">
        <f t="shared" si="8"/>
        <v>180.608</v>
      </c>
      <c r="AA55" s="76">
        <f t="shared" si="9"/>
        <v>469.58080000000001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5" ht="17.25" customHeight="1">
      <c r="A56" s="1">
        <v>49</v>
      </c>
      <c r="B56" s="63" t="s">
        <v>104</v>
      </c>
      <c r="C56" s="63">
        <v>1</v>
      </c>
      <c r="D56" s="64" t="s">
        <v>48</v>
      </c>
      <c r="E56" s="65" t="s">
        <v>49</v>
      </c>
      <c r="F56" s="64">
        <v>8</v>
      </c>
      <c r="G56" s="66">
        <v>40</v>
      </c>
      <c r="H56" s="67">
        <v>0.32</v>
      </c>
      <c r="I56" s="64">
        <v>3200</v>
      </c>
      <c r="J56" s="68">
        <v>1024</v>
      </c>
      <c r="K56" s="69">
        <f t="shared" si="3"/>
        <v>169.98400000000001</v>
      </c>
      <c r="L56" s="64" t="s">
        <v>283</v>
      </c>
      <c r="M56" s="70">
        <v>8</v>
      </c>
      <c r="N56" s="70"/>
      <c r="O56" s="70"/>
      <c r="P56" s="65" t="s">
        <v>50</v>
      </c>
      <c r="Q56" s="71">
        <v>13</v>
      </c>
      <c r="R56" s="72">
        <v>0</v>
      </c>
      <c r="S56" s="128">
        <f t="shared" si="0"/>
        <v>3200</v>
      </c>
      <c r="T56" s="130">
        <f t="shared" si="4"/>
        <v>0.104</v>
      </c>
      <c r="U56" s="73">
        <f t="shared" si="5"/>
        <v>332.8</v>
      </c>
      <c r="V56" s="74">
        <v>0</v>
      </c>
      <c r="W56" s="74">
        <v>0</v>
      </c>
      <c r="X56" s="129">
        <f t="shared" si="6"/>
        <v>0</v>
      </c>
      <c r="Y56" s="73">
        <f t="shared" si="7"/>
        <v>332.8</v>
      </c>
      <c r="Z56" s="75">
        <f t="shared" si="8"/>
        <v>55.244800000000005</v>
      </c>
      <c r="AA56" s="76">
        <f t="shared" si="9"/>
        <v>114.73920000000001</v>
      </c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1:55" ht="17.25" customHeight="1">
      <c r="A57" s="1">
        <v>50</v>
      </c>
      <c r="B57" s="63" t="s">
        <v>105</v>
      </c>
      <c r="C57" s="63">
        <v>1</v>
      </c>
      <c r="D57" s="64" t="s">
        <v>76</v>
      </c>
      <c r="E57" s="65" t="s">
        <v>45</v>
      </c>
      <c r="F57" s="64">
        <v>1</v>
      </c>
      <c r="G57" s="66">
        <v>60</v>
      </c>
      <c r="H57" s="67">
        <v>0.06</v>
      </c>
      <c r="I57" s="64">
        <v>3200</v>
      </c>
      <c r="J57" s="68">
        <v>192</v>
      </c>
      <c r="K57" s="69">
        <f t="shared" si="3"/>
        <v>31.872</v>
      </c>
      <c r="L57" s="64" t="s">
        <v>348</v>
      </c>
      <c r="M57" s="70">
        <v>1</v>
      </c>
      <c r="N57" s="70"/>
      <c r="O57" s="70"/>
      <c r="P57" s="65" t="s">
        <v>46</v>
      </c>
      <c r="Q57" s="71">
        <v>22</v>
      </c>
      <c r="R57" s="72">
        <v>0</v>
      </c>
      <c r="S57" s="128">
        <f t="shared" si="0"/>
        <v>3200</v>
      </c>
      <c r="T57" s="130">
        <f t="shared" si="4"/>
        <v>2.1999999999999999E-2</v>
      </c>
      <c r="U57" s="73">
        <f t="shared" si="5"/>
        <v>70.399999999999991</v>
      </c>
      <c r="V57" s="74">
        <v>0</v>
      </c>
      <c r="W57" s="74">
        <v>0</v>
      </c>
      <c r="X57" s="129">
        <f t="shared" si="6"/>
        <v>0</v>
      </c>
      <c r="Y57" s="73">
        <f t="shared" si="7"/>
        <v>70.399999999999991</v>
      </c>
      <c r="Z57" s="75">
        <f t="shared" si="8"/>
        <v>11.686399999999999</v>
      </c>
      <c r="AA57" s="76">
        <f t="shared" si="9"/>
        <v>20.185600000000001</v>
      </c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5" ht="17.25" customHeight="1">
      <c r="A58" s="1">
        <v>51</v>
      </c>
      <c r="B58" s="63" t="s">
        <v>106</v>
      </c>
      <c r="C58" s="63" t="s">
        <v>107</v>
      </c>
      <c r="D58" s="64" t="s">
        <v>108</v>
      </c>
      <c r="E58" s="65" t="s">
        <v>56</v>
      </c>
      <c r="F58" s="64">
        <v>21</v>
      </c>
      <c r="G58" s="66">
        <v>48</v>
      </c>
      <c r="H58" s="67">
        <v>1.008</v>
      </c>
      <c r="I58" s="64">
        <v>4380</v>
      </c>
      <c r="J58" s="68">
        <v>4415.04</v>
      </c>
      <c r="K58" s="69">
        <f t="shared" si="3"/>
        <v>732.89664000000005</v>
      </c>
      <c r="L58" s="64" t="s">
        <v>280</v>
      </c>
      <c r="M58" s="70">
        <v>21</v>
      </c>
      <c r="N58" s="70"/>
      <c r="O58" s="70"/>
      <c r="P58" s="65" t="s">
        <v>109</v>
      </c>
      <c r="Q58" s="71">
        <v>12</v>
      </c>
      <c r="R58" s="72">
        <v>0</v>
      </c>
      <c r="S58" s="128">
        <f t="shared" si="0"/>
        <v>4380</v>
      </c>
      <c r="T58" s="130">
        <f t="shared" si="4"/>
        <v>0.252</v>
      </c>
      <c r="U58" s="73">
        <f t="shared" si="5"/>
        <v>1103.76</v>
      </c>
      <c r="V58" s="74">
        <v>0</v>
      </c>
      <c r="W58" s="74">
        <v>0</v>
      </c>
      <c r="X58" s="129">
        <f t="shared" si="6"/>
        <v>0</v>
      </c>
      <c r="Y58" s="73">
        <f t="shared" si="7"/>
        <v>1103.76</v>
      </c>
      <c r="Z58" s="75">
        <f t="shared" si="8"/>
        <v>183.22416000000001</v>
      </c>
      <c r="AA58" s="76">
        <f t="shared" si="9"/>
        <v>549.67248000000006</v>
      </c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1:55" ht="17.25" customHeight="1">
      <c r="A59" s="1">
        <v>52</v>
      </c>
      <c r="B59" s="63" t="s">
        <v>106</v>
      </c>
      <c r="C59" s="63" t="s">
        <v>107</v>
      </c>
      <c r="D59" s="64" t="s">
        <v>110</v>
      </c>
      <c r="E59" s="65" t="s">
        <v>111</v>
      </c>
      <c r="F59" s="64">
        <v>8</v>
      </c>
      <c r="G59" s="66">
        <v>190</v>
      </c>
      <c r="H59" s="67">
        <v>1.52</v>
      </c>
      <c r="I59" s="64">
        <v>4380</v>
      </c>
      <c r="J59" s="68">
        <v>6657.6</v>
      </c>
      <c r="K59" s="69">
        <f t="shared" si="3"/>
        <v>1105.1616000000001</v>
      </c>
      <c r="L59" s="64" t="s">
        <v>284</v>
      </c>
      <c r="M59" s="70">
        <v>8</v>
      </c>
      <c r="N59" s="70"/>
      <c r="O59" s="70"/>
      <c r="P59" s="65" t="s">
        <v>89</v>
      </c>
      <c r="Q59" s="71">
        <v>45</v>
      </c>
      <c r="R59" s="72">
        <v>0</v>
      </c>
      <c r="S59" s="128">
        <f t="shared" si="0"/>
        <v>4380</v>
      </c>
      <c r="T59" s="130">
        <f t="shared" si="4"/>
        <v>0.36</v>
      </c>
      <c r="U59" s="73">
        <f t="shared" si="5"/>
        <v>1576.8</v>
      </c>
      <c r="V59" s="74">
        <v>0</v>
      </c>
      <c r="W59" s="74">
        <v>0</v>
      </c>
      <c r="X59" s="129">
        <f t="shared" si="6"/>
        <v>0</v>
      </c>
      <c r="Y59" s="73">
        <f t="shared" si="7"/>
        <v>1576.8</v>
      </c>
      <c r="Z59" s="75">
        <f t="shared" si="8"/>
        <v>261.74880000000002</v>
      </c>
      <c r="AA59" s="76">
        <f t="shared" si="9"/>
        <v>843.41280000000006</v>
      </c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</row>
    <row r="60" spans="1:55" ht="17.25" customHeight="1">
      <c r="A60" s="1">
        <v>53</v>
      </c>
      <c r="B60" s="63" t="s">
        <v>106</v>
      </c>
      <c r="C60" s="63" t="s">
        <v>107</v>
      </c>
      <c r="D60" s="64" t="s">
        <v>112</v>
      </c>
      <c r="E60" s="65" t="s">
        <v>111</v>
      </c>
      <c r="F60" s="64">
        <v>16</v>
      </c>
      <c r="G60" s="66">
        <v>190</v>
      </c>
      <c r="H60" s="67">
        <v>3.04</v>
      </c>
      <c r="I60" s="64">
        <v>3200</v>
      </c>
      <c r="J60" s="68">
        <v>9728</v>
      </c>
      <c r="K60" s="69">
        <f t="shared" si="3"/>
        <v>1614.8480000000002</v>
      </c>
      <c r="L60" s="64" t="s">
        <v>281</v>
      </c>
      <c r="M60" s="70">
        <v>16</v>
      </c>
      <c r="N60" s="70"/>
      <c r="O60" s="70"/>
      <c r="P60" s="65" t="s">
        <v>113</v>
      </c>
      <c r="Q60" s="71">
        <v>60</v>
      </c>
      <c r="R60" s="72">
        <v>0</v>
      </c>
      <c r="S60" s="128">
        <f t="shared" si="0"/>
        <v>3200</v>
      </c>
      <c r="T60" s="130">
        <f t="shared" si="4"/>
        <v>0.96</v>
      </c>
      <c r="U60" s="73">
        <f t="shared" si="5"/>
        <v>3072</v>
      </c>
      <c r="V60" s="74">
        <v>0</v>
      </c>
      <c r="W60" s="74">
        <v>0</v>
      </c>
      <c r="X60" s="129">
        <f t="shared" si="6"/>
        <v>0</v>
      </c>
      <c r="Y60" s="73">
        <f t="shared" si="7"/>
        <v>3072</v>
      </c>
      <c r="Z60" s="75">
        <f t="shared" si="8"/>
        <v>509.952</v>
      </c>
      <c r="AA60" s="76">
        <f t="shared" si="9"/>
        <v>1104.8960000000002</v>
      </c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</row>
    <row r="61" spans="1:55" ht="17.25" customHeight="1">
      <c r="A61" s="1">
        <v>54</v>
      </c>
      <c r="B61" s="63" t="s">
        <v>106</v>
      </c>
      <c r="C61" s="63" t="s">
        <v>107</v>
      </c>
      <c r="D61" s="64" t="s">
        <v>114</v>
      </c>
      <c r="E61" s="65" t="s">
        <v>115</v>
      </c>
      <c r="F61" s="64">
        <v>2</v>
      </c>
      <c r="G61" s="66">
        <v>120</v>
      </c>
      <c r="H61" s="67">
        <v>0.24</v>
      </c>
      <c r="I61" s="64">
        <v>3200</v>
      </c>
      <c r="J61" s="68">
        <v>768</v>
      </c>
      <c r="K61" s="69">
        <f t="shared" si="3"/>
        <v>127.488</v>
      </c>
      <c r="L61" s="64" t="s">
        <v>282</v>
      </c>
      <c r="M61" s="70">
        <v>2</v>
      </c>
      <c r="N61" s="70"/>
      <c r="O61" s="70"/>
      <c r="P61" s="65" t="s">
        <v>116</v>
      </c>
      <c r="Q61" s="71">
        <v>16</v>
      </c>
      <c r="R61" s="72">
        <v>0</v>
      </c>
      <c r="S61" s="128">
        <f t="shared" si="0"/>
        <v>3200</v>
      </c>
      <c r="T61" s="130">
        <f t="shared" si="4"/>
        <v>3.2000000000000001E-2</v>
      </c>
      <c r="U61" s="73">
        <f t="shared" si="5"/>
        <v>102.4</v>
      </c>
      <c r="V61" s="74">
        <v>0</v>
      </c>
      <c r="W61" s="74">
        <v>0</v>
      </c>
      <c r="X61" s="129">
        <f t="shared" si="6"/>
        <v>0</v>
      </c>
      <c r="Y61" s="73">
        <f t="shared" si="7"/>
        <v>102.4</v>
      </c>
      <c r="Z61" s="75">
        <f t="shared" si="8"/>
        <v>16.9984</v>
      </c>
      <c r="AA61" s="76">
        <f t="shared" si="9"/>
        <v>110.4896</v>
      </c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</row>
    <row r="62" spans="1:55" ht="17.25" customHeight="1" thickBot="1">
      <c r="A62" s="1">
        <v>55</v>
      </c>
      <c r="B62" s="63" t="s">
        <v>117</v>
      </c>
      <c r="C62" s="63" t="s">
        <v>107</v>
      </c>
      <c r="D62" s="64" t="s">
        <v>118</v>
      </c>
      <c r="E62" s="65" t="s">
        <v>119</v>
      </c>
      <c r="F62" s="64">
        <v>2</v>
      </c>
      <c r="G62" s="66">
        <v>95</v>
      </c>
      <c r="H62" s="67">
        <v>0.19</v>
      </c>
      <c r="I62" s="64">
        <v>3200</v>
      </c>
      <c r="J62" s="68">
        <v>608</v>
      </c>
      <c r="K62" s="69">
        <f t="shared" si="3"/>
        <v>100.92800000000001</v>
      </c>
      <c r="L62" s="64" t="s">
        <v>54</v>
      </c>
      <c r="M62" s="70">
        <v>0</v>
      </c>
      <c r="N62" s="70"/>
      <c r="O62" s="70"/>
      <c r="P62" s="65" t="s">
        <v>54</v>
      </c>
      <c r="Q62" s="71">
        <v>95</v>
      </c>
      <c r="R62" s="72">
        <v>0</v>
      </c>
      <c r="S62" s="128">
        <f t="shared" si="0"/>
        <v>3200</v>
      </c>
      <c r="T62" s="130">
        <f t="shared" si="4"/>
        <v>0.19</v>
      </c>
      <c r="U62" s="73">
        <f t="shared" si="5"/>
        <v>608</v>
      </c>
      <c r="V62" s="74">
        <v>0</v>
      </c>
      <c r="W62" s="74">
        <v>0</v>
      </c>
      <c r="X62" s="129">
        <f t="shared" si="6"/>
        <v>0</v>
      </c>
      <c r="Y62" s="73">
        <f t="shared" si="7"/>
        <v>608</v>
      </c>
      <c r="Z62" s="111">
        <f t="shared" si="8"/>
        <v>100.92800000000001</v>
      </c>
      <c r="AA62" s="112">
        <f t="shared" si="9"/>
        <v>0</v>
      </c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55" s="93" customFormat="1" ht="15.75" thickBot="1">
      <c r="A63" s="1"/>
      <c r="B63" s="77"/>
      <c r="C63" s="78"/>
      <c r="D63" s="78"/>
      <c r="E63" s="79"/>
      <c r="F63" s="80">
        <v>512</v>
      </c>
      <c r="G63" s="81"/>
      <c r="H63" s="82">
        <f>SUM(H8:H62)</f>
        <v>47.410000000000004</v>
      </c>
      <c r="I63" s="83"/>
      <c r="J63" s="84">
        <f>SUM(J8:J62)</f>
        <v>151733.44</v>
      </c>
      <c r="K63" s="85">
        <f>SUM(K8:K62)</f>
        <v>25187.751039999999</v>
      </c>
      <c r="L63" s="81"/>
      <c r="M63" s="86">
        <v>417</v>
      </c>
      <c r="N63" s="87"/>
      <c r="O63" s="87"/>
      <c r="P63" s="81"/>
      <c r="Q63" s="81"/>
      <c r="R63" s="81"/>
      <c r="S63" s="81"/>
      <c r="T63" s="88">
        <f>SUM(T8:T62)</f>
        <v>24.752999999999993</v>
      </c>
      <c r="U63" s="80">
        <f>SUM(U8:U62)</f>
        <v>77055.75999999998</v>
      </c>
      <c r="V63" s="89"/>
      <c r="W63" s="89"/>
      <c r="X63" s="89"/>
      <c r="Y63" s="90">
        <f>SUM(Y8:Y62)</f>
        <v>77388.559999999969</v>
      </c>
      <c r="Z63" s="113">
        <f>SUM(Z8:Z62)</f>
        <v>12846.500960000003</v>
      </c>
      <c r="AA63" s="114">
        <f>SUM(AA8:AA62)</f>
        <v>12341.250080000002</v>
      </c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</row>
    <row r="64" spans="1:55" s="92" customFormat="1" ht="15.75" thickBot="1">
      <c r="A64" s="1"/>
      <c r="B64" s="160"/>
      <c r="E64" s="100"/>
      <c r="F64" s="161"/>
      <c r="G64" s="162"/>
      <c r="H64" s="163"/>
      <c r="I64" s="164"/>
      <c r="J64" s="165"/>
      <c r="K64" s="166"/>
      <c r="L64" s="162"/>
      <c r="M64" s="167"/>
      <c r="N64" s="168"/>
      <c r="O64" s="168"/>
      <c r="P64" s="162"/>
      <c r="Q64" s="162"/>
      <c r="R64" s="162"/>
      <c r="S64" s="162"/>
      <c r="T64" s="169"/>
      <c r="U64" s="161"/>
      <c r="V64" s="169"/>
      <c r="W64" s="169"/>
      <c r="X64" s="169"/>
      <c r="Y64" s="170"/>
      <c r="Z64" s="171"/>
      <c r="AA64" s="172"/>
    </row>
    <row r="65" spans="1:55" ht="16.5" thickBot="1">
      <c r="E65" s="94"/>
      <c r="F65" s="4"/>
      <c r="G65" s="4"/>
      <c r="H65" s="4"/>
      <c r="K65" s="4"/>
      <c r="M65" s="184" t="s">
        <v>305</v>
      </c>
      <c r="N65" s="185"/>
      <c r="O65" s="185"/>
      <c r="P65" s="185"/>
      <c r="Q65" s="185"/>
      <c r="R65" s="185"/>
      <c r="S65" s="185"/>
      <c r="T65" s="4"/>
      <c r="V65" s="4"/>
      <c r="W65" s="4"/>
      <c r="X65" s="4"/>
      <c r="Y65" s="4"/>
      <c r="Z65" s="4"/>
      <c r="AA65" s="4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55" ht="19.5" customHeight="1" thickBot="1">
      <c r="B66" s="95" t="s">
        <v>37</v>
      </c>
      <c r="C66" s="96"/>
      <c r="D66" s="127">
        <f>K63-Z63</f>
        <v>12341.250079999996</v>
      </c>
      <c r="E66" s="98"/>
      <c r="F66" s="4"/>
      <c r="G66" s="4"/>
      <c r="H66" s="4"/>
      <c r="J66" s="99"/>
      <c r="K66" s="123" t="s">
        <v>324</v>
      </c>
      <c r="L66" s="148" t="s">
        <v>352</v>
      </c>
      <c r="M66" s="184" t="s">
        <v>353</v>
      </c>
      <c r="N66" s="197"/>
      <c r="O66" s="197"/>
      <c r="P66" s="197"/>
      <c r="Q66" s="198"/>
      <c r="R66" s="123" t="s">
        <v>298</v>
      </c>
      <c r="S66" s="123" t="s">
        <v>321</v>
      </c>
      <c r="T66" s="194" t="s">
        <v>329</v>
      </c>
      <c r="U66" s="195"/>
      <c r="V66" s="186" t="s">
        <v>354</v>
      </c>
      <c r="W66" s="187"/>
      <c r="X66" s="187"/>
      <c r="Y66" s="188"/>
      <c r="Z66" s="188"/>
      <c r="AA66" s="189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55" ht="15.75">
      <c r="B67" s="101" t="s">
        <v>38</v>
      </c>
      <c r="C67" s="102"/>
      <c r="D67" s="103">
        <f>H63-T63</f>
        <v>22.657000000000011</v>
      </c>
      <c r="E67" s="104"/>
      <c r="F67" s="4"/>
      <c r="G67" s="4"/>
      <c r="H67" s="4"/>
      <c r="K67" s="137">
        <v>21</v>
      </c>
      <c r="L67" s="116" t="s">
        <v>280</v>
      </c>
      <c r="M67" s="117" t="s">
        <v>306</v>
      </c>
      <c r="N67" s="117"/>
      <c r="O67" s="117"/>
      <c r="P67" s="117"/>
      <c r="Q67" s="118"/>
      <c r="R67" s="124" t="s">
        <v>332</v>
      </c>
      <c r="S67" s="125">
        <v>1500</v>
      </c>
      <c r="T67" s="196" t="s">
        <v>330</v>
      </c>
      <c r="U67" s="196"/>
      <c r="V67" s="190" t="s">
        <v>331</v>
      </c>
      <c r="W67" s="191"/>
      <c r="X67" s="191"/>
      <c r="Y67" s="191"/>
      <c r="Z67" s="191"/>
      <c r="AA67" s="191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55" s="110" customFormat="1" ht="16.5" thickBot="1">
      <c r="A68" s="1"/>
      <c r="B68" s="105" t="s">
        <v>39</v>
      </c>
      <c r="C68" s="106"/>
      <c r="D68" s="107">
        <f>J63-Y63</f>
        <v>74344.880000000034</v>
      </c>
      <c r="E68" s="108"/>
      <c r="F68" s="4"/>
      <c r="G68" s="4"/>
      <c r="H68" s="4"/>
      <c r="I68" s="6"/>
      <c r="J68" s="109"/>
      <c r="K68" s="138">
        <v>16</v>
      </c>
      <c r="L68" s="119" t="s">
        <v>279</v>
      </c>
      <c r="M68" s="117" t="s">
        <v>306</v>
      </c>
      <c r="N68" s="117"/>
      <c r="O68" s="120"/>
      <c r="P68" s="120"/>
      <c r="Q68" s="121"/>
      <c r="R68" s="124" t="s">
        <v>303</v>
      </c>
      <c r="S68" s="126">
        <v>2100</v>
      </c>
      <c r="T68" s="196" t="s">
        <v>330</v>
      </c>
      <c r="U68" s="196"/>
      <c r="V68" s="192" t="s">
        <v>333</v>
      </c>
      <c r="W68" s="193"/>
      <c r="X68" s="193"/>
      <c r="Y68" s="193"/>
      <c r="Z68" s="193"/>
      <c r="AA68" s="193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</row>
    <row r="69" spans="1:55" ht="15.75">
      <c r="B69" s="150"/>
      <c r="C69" s="149"/>
      <c r="D69" s="151"/>
      <c r="K69" s="138">
        <v>16</v>
      </c>
      <c r="L69" s="119" t="s">
        <v>281</v>
      </c>
      <c r="M69" s="174" t="s">
        <v>327</v>
      </c>
      <c r="N69" s="156"/>
      <c r="O69" s="157"/>
      <c r="P69" s="157"/>
      <c r="Q69" s="158"/>
      <c r="R69" s="124" t="s">
        <v>302</v>
      </c>
      <c r="S69" s="126">
        <v>5066</v>
      </c>
      <c r="T69" s="196" t="s">
        <v>334</v>
      </c>
      <c r="U69" s="196"/>
      <c r="V69" s="192" t="s">
        <v>335</v>
      </c>
      <c r="W69" s="193"/>
      <c r="X69" s="193"/>
      <c r="Y69" s="193"/>
      <c r="Z69" s="193"/>
      <c r="AA69" s="193"/>
    </row>
    <row r="70" spans="1:55" ht="15.75">
      <c r="B70" s="150"/>
      <c r="C70" s="149"/>
      <c r="D70" s="151"/>
      <c r="K70" s="138">
        <v>2</v>
      </c>
      <c r="L70" s="119" t="s">
        <v>282</v>
      </c>
      <c r="M70" s="117" t="s">
        <v>307</v>
      </c>
      <c r="N70" s="120"/>
      <c r="O70" s="120"/>
      <c r="P70" s="120"/>
      <c r="Q70" s="121"/>
      <c r="R70" s="124" t="s">
        <v>304</v>
      </c>
      <c r="S70" s="126">
        <v>1700</v>
      </c>
      <c r="T70" s="196" t="s">
        <v>330</v>
      </c>
      <c r="U70" s="196"/>
      <c r="V70" s="192" t="s">
        <v>359</v>
      </c>
      <c r="W70" s="193"/>
      <c r="X70" s="193"/>
      <c r="Y70" s="193"/>
      <c r="Z70" s="193"/>
      <c r="AA70" s="193"/>
    </row>
    <row r="71" spans="1:55" ht="20.25">
      <c r="B71" s="150"/>
      <c r="C71" s="149"/>
      <c r="D71" s="152"/>
      <c r="K71" s="154">
        <v>236</v>
      </c>
      <c r="L71" s="119" t="s">
        <v>283</v>
      </c>
      <c r="M71" s="122" t="s">
        <v>308</v>
      </c>
      <c r="N71" s="120"/>
      <c r="O71" s="120"/>
      <c r="P71" s="120"/>
      <c r="Q71" s="121"/>
      <c r="R71" s="124" t="s">
        <v>303</v>
      </c>
      <c r="S71" s="126">
        <v>900</v>
      </c>
      <c r="T71" s="196" t="s">
        <v>336</v>
      </c>
      <c r="U71" s="196"/>
      <c r="V71" s="192" t="s">
        <v>337</v>
      </c>
      <c r="W71" s="193"/>
      <c r="X71" s="193"/>
      <c r="Y71" s="193"/>
      <c r="Z71" s="193"/>
      <c r="AA71" s="193"/>
    </row>
    <row r="72" spans="1:55" ht="15.75">
      <c r="B72" s="150"/>
      <c r="C72" s="149"/>
      <c r="D72" s="153"/>
      <c r="K72" s="138">
        <v>16</v>
      </c>
      <c r="L72" s="119" t="s">
        <v>285</v>
      </c>
      <c r="M72" s="122" t="s">
        <v>309</v>
      </c>
      <c r="N72" s="120"/>
      <c r="O72" s="120"/>
      <c r="P72" s="120"/>
      <c r="Q72" s="121"/>
      <c r="R72" s="124" t="s">
        <v>304</v>
      </c>
      <c r="S72" s="126">
        <v>18091</v>
      </c>
      <c r="T72" s="196" t="s">
        <v>338</v>
      </c>
      <c r="U72" s="196"/>
      <c r="V72" s="192" t="s">
        <v>345</v>
      </c>
      <c r="W72" s="199"/>
      <c r="X72" s="199"/>
      <c r="Y72" s="199"/>
      <c r="Z72" s="199"/>
      <c r="AA72" s="199"/>
    </row>
    <row r="73" spans="1:55" ht="15">
      <c r="K73" s="138">
        <v>8</v>
      </c>
      <c r="L73" s="119" t="s">
        <v>284</v>
      </c>
      <c r="M73" s="122" t="s">
        <v>361</v>
      </c>
      <c r="N73" s="120"/>
      <c r="O73" s="120"/>
      <c r="P73" s="120"/>
      <c r="Q73" s="121"/>
      <c r="R73" s="124" t="s">
        <v>302</v>
      </c>
      <c r="S73" s="126">
        <v>5684</v>
      </c>
      <c r="T73" s="196" t="s">
        <v>355</v>
      </c>
      <c r="U73" s="196"/>
      <c r="V73" s="192" t="s">
        <v>360</v>
      </c>
      <c r="W73" s="193"/>
      <c r="X73" s="193"/>
      <c r="Y73" s="193"/>
      <c r="Z73" s="193"/>
      <c r="AA73" s="193"/>
    </row>
    <row r="74" spans="1:55" ht="15">
      <c r="D74" s="132"/>
      <c r="K74" s="138">
        <v>70</v>
      </c>
      <c r="L74" s="119" t="s">
        <v>286</v>
      </c>
      <c r="M74" s="122" t="s">
        <v>310</v>
      </c>
      <c r="N74" s="120"/>
      <c r="O74" s="120"/>
      <c r="P74" s="120"/>
      <c r="Q74" s="121"/>
      <c r="R74" s="124" t="s">
        <v>303</v>
      </c>
      <c r="S74" s="126">
        <v>2213</v>
      </c>
      <c r="T74" s="196" t="s">
        <v>355</v>
      </c>
      <c r="U74" s="196"/>
      <c r="V74" s="192" t="s">
        <v>356</v>
      </c>
      <c r="W74" s="193"/>
      <c r="X74" s="193"/>
      <c r="Y74" s="193"/>
      <c r="Z74" s="193"/>
      <c r="AA74" s="193"/>
    </row>
    <row r="75" spans="1:55" ht="15">
      <c r="K75" s="138">
        <v>25</v>
      </c>
      <c r="L75" s="119" t="s">
        <v>348</v>
      </c>
      <c r="M75" s="122" t="s">
        <v>319</v>
      </c>
      <c r="N75" s="120"/>
      <c r="O75" s="120"/>
      <c r="P75" s="120"/>
      <c r="Q75" s="121"/>
      <c r="R75" s="124" t="s">
        <v>303</v>
      </c>
      <c r="S75" s="126">
        <v>2300</v>
      </c>
      <c r="T75" s="196" t="s">
        <v>343</v>
      </c>
      <c r="U75" s="196"/>
      <c r="V75" s="192" t="s">
        <v>347</v>
      </c>
      <c r="W75" s="193"/>
      <c r="X75" s="193"/>
      <c r="Y75" s="193"/>
      <c r="Z75" s="193"/>
      <c r="AA75" s="193"/>
    </row>
    <row r="76" spans="1:55" ht="15">
      <c r="K76" s="138">
        <v>7</v>
      </c>
      <c r="L76" s="173" t="s">
        <v>370</v>
      </c>
      <c r="M76" s="174" t="s">
        <v>307</v>
      </c>
      <c r="N76" s="180"/>
      <c r="O76" s="180"/>
      <c r="P76" s="180"/>
      <c r="Q76" s="181"/>
      <c r="R76" s="182" t="s">
        <v>304</v>
      </c>
      <c r="S76" s="126">
        <v>4000</v>
      </c>
      <c r="T76" s="196" t="s">
        <v>330</v>
      </c>
      <c r="U76" s="196"/>
      <c r="V76" s="192" t="s">
        <v>369</v>
      </c>
      <c r="W76" s="199"/>
      <c r="X76" s="199"/>
      <c r="Y76" s="199"/>
      <c r="Z76" s="199"/>
      <c r="AA76" s="199"/>
    </row>
    <row r="77" spans="1:55">
      <c r="U77" s="155"/>
    </row>
    <row r="78" spans="1:55">
      <c r="K78" s="7" t="s">
        <v>328</v>
      </c>
    </row>
    <row r="79" spans="1:55">
      <c r="M79" s="4"/>
    </row>
    <row r="80" spans="1:55">
      <c r="M80" s="4"/>
    </row>
    <row r="81" spans="12:13">
      <c r="L81" s="5"/>
      <c r="M81" s="7"/>
    </row>
    <row r="82" spans="12:13">
      <c r="L82" s="5"/>
      <c r="M82" s="7"/>
    </row>
    <row r="83" spans="12:13">
      <c r="L83" s="5"/>
      <c r="M83" s="7"/>
    </row>
    <row r="84" spans="12:13">
      <c r="L84" s="5"/>
      <c r="M84" s="7"/>
    </row>
    <row r="85" spans="12:13">
      <c r="L85" s="5"/>
      <c r="M85" s="7"/>
    </row>
    <row r="86" spans="12:13">
      <c r="L86" s="5"/>
      <c r="M86" s="7"/>
    </row>
    <row r="87" spans="12:13">
      <c r="L87" s="5"/>
      <c r="M87" s="7"/>
    </row>
  </sheetData>
  <autoFilter ref="A7:BC63"/>
  <sortState ref="L79:L132">
    <sortCondition ref="L79:L132"/>
  </sortState>
  <mergeCells count="24">
    <mergeCell ref="V75:AA75"/>
    <mergeCell ref="V76:AA76"/>
    <mergeCell ref="T75:U75"/>
    <mergeCell ref="T76:U76"/>
    <mergeCell ref="T70:U70"/>
    <mergeCell ref="T71:U71"/>
    <mergeCell ref="T72:U72"/>
    <mergeCell ref="T73:U73"/>
    <mergeCell ref="T74:U74"/>
    <mergeCell ref="V70:AA70"/>
    <mergeCell ref="V71:AA71"/>
    <mergeCell ref="V72:AA72"/>
    <mergeCell ref="V73:AA73"/>
    <mergeCell ref="V74:AA74"/>
    <mergeCell ref="M65:S65"/>
    <mergeCell ref="V66:AA66"/>
    <mergeCell ref="V67:AA67"/>
    <mergeCell ref="V68:AA68"/>
    <mergeCell ref="V69:AA69"/>
    <mergeCell ref="T66:U66"/>
    <mergeCell ref="T67:U67"/>
    <mergeCell ref="T68:U68"/>
    <mergeCell ref="T69:U69"/>
    <mergeCell ref="M66:Q66"/>
  </mergeCells>
  <pageMargins left="0.7" right="0.7" top="0.75" bottom="0.75" header="0.3" footer="0.3"/>
  <pageSetup paperSize="17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9"/>
  <sheetViews>
    <sheetView showGridLines="0" topLeftCell="J76" workbookViewId="0">
      <selection activeCell="Q69" sqref="Q69"/>
    </sheetView>
  </sheetViews>
  <sheetFormatPr defaultRowHeight="12.75"/>
  <cols>
    <col min="1" max="1" width="4.42578125" style="1" customWidth="1"/>
    <col min="2" max="2" width="33.140625" style="12" bestFit="1" customWidth="1"/>
    <col min="3" max="3" width="8.28515625" style="13" customWidth="1"/>
    <col min="4" max="4" width="34.140625" style="4" customWidth="1"/>
    <col min="5" max="5" width="10" style="4" bestFit="1" customWidth="1"/>
    <col min="6" max="6" width="6.5703125" style="1" bestFit="1" customWidth="1"/>
    <col min="7" max="7" width="7.7109375" style="1" customWidth="1"/>
    <col min="8" max="8" width="7.28515625" style="5" customWidth="1"/>
    <col min="9" max="9" width="6.7109375" style="6" customWidth="1"/>
    <col min="10" max="10" width="8.5703125" style="6" customWidth="1"/>
    <col min="11" max="11" width="14.42578125" style="7" customWidth="1"/>
    <col min="12" max="12" width="38.7109375" style="4" bestFit="1" customWidth="1"/>
    <col min="13" max="13" width="7.42578125" style="1" customWidth="1"/>
    <col min="14" max="14" width="10.5703125" style="1" bestFit="1" customWidth="1"/>
    <col min="15" max="15" width="4.7109375" style="1" bestFit="1" customWidth="1"/>
    <col min="16" max="16" width="9" style="1" customWidth="1"/>
    <col min="17" max="17" width="7.5703125" style="1" bestFit="1" customWidth="1"/>
    <col min="18" max="18" width="9.140625" style="1" customWidth="1"/>
    <col min="19" max="19" width="8.42578125" style="1" customWidth="1"/>
    <col min="20" max="20" width="9.42578125" style="5" bestFit="1" customWidth="1"/>
    <col min="21" max="21" width="11.28515625" style="1" bestFit="1" customWidth="1"/>
    <col min="22" max="22" width="8.85546875" style="5" customWidth="1"/>
    <col min="23" max="23" width="8" style="5" customWidth="1"/>
    <col min="24" max="24" width="5.85546875" style="5" bestFit="1" customWidth="1"/>
    <col min="25" max="25" width="9.85546875" style="5" bestFit="1" customWidth="1"/>
    <col min="26" max="26" width="14.42578125" style="7" customWidth="1"/>
    <col min="27" max="27" width="11" style="8" customWidth="1"/>
    <col min="28" max="28" width="55.5703125" style="4" bestFit="1" customWidth="1"/>
    <col min="29" max="16384" width="9.140625" style="4"/>
  </cols>
  <sheetData>
    <row r="1" spans="1:57" ht="18">
      <c r="B1" s="2" t="s">
        <v>135</v>
      </c>
      <c r="C1" s="3"/>
    </row>
    <row r="2" spans="1:57">
      <c r="B2" s="9" t="s">
        <v>41</v>
      </c>
      <c r="C2" s="10"/>
      <c r="Y2" s="11"/>
    </row>
    <row r="3" spans="1:57" ht="13.5" thickBot="1">
      <c r="B3" s="9" t="s">
        <v>42</v>
      </c>
      <c r="C3" s="10"/>
    </row>
    <row r="4" spans="1:57" ht="13.5" thickBot="1">
      <c r="V4" s="14"/>
      <c r="W4" s="15"/>
      <c r="X4" s="15"/>
      <c r="Y4" s="16"/>
      <c r="Z4" s="17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7" s="36" customFormat="1" ht="12.75" customHeight="1">
      <c r="A5" s="19"/>
      <c r="B5" s="20" t="s">
        <v>0</v>
      </c>
      <c r="C5" s="20" t="s">
        <v>1</v>
      </c>
      <c r="D5" s="21" t="s">
        <v>2</v>
      </c>
      <c r="E5" s="21" t="s">
        <v>3</v>
      </c>
      <c r="F5" s="22" t="s">
        <v>4</v>
      </c>
      <c r="G5" s="22" t="s">
        <v>5</v>
      </c>
      <c r="H5" s="23" t="s">
        <v>6</v>
      </c>
      <c r="I5" s="22" t="s">
        <v>7</v>
      </c>
      <c r="J5" s="22" t="s">
        <v>8</v>
      </c>
      <c r="K5" s="24" t="s">
        <v>9</v>
      </c>
      <c r="L5" s="20" t="s">
        <v>10</v>
      </c>
      <c r="M5" s="25" t="s">
        <v>4</v>
      </c>
      <c r="N5" s="26" t="s">
        <v>11</v>
      </c>
      <c r="O5" s="26" t="s">
        <v>4</v>
      </c>
      <c r="P5" s="26" t="s">
        <v>12</v>
      </c>
      <c r="Q5" s="25" t="s">
        <v>13</v>
      </c>
      <c r="R5" s="27" t="s">
        <v>14</v>
      </c>
      <c r="S5" s="25" t="s">
        <v>15</v>
      </c>
      <c r="T5" s="28" t="s">
        <v>16</v>
      </c>
      <c r="U5" s="29" t="s">
        <v>8</v>
      </c>
      <c r="V5" s="30" t="s">
        <v>17</v>
      </c>
      <c r="W5" s="31" t="s">
        <v>18</v>
      </c>
      <c r="X5" s="31" t="s">
        <v>19</v>
      </c>
      <c r="Y5" s="32" t="s">
        <v>6</v>
      </c>
      <c r="Z5" s="33" t="s">
        <v>9</v>
      </c>
      <c r="AA5" s="34" t="s">
        <v>20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s="52" customFormat="1" ht="13.5" customHeight="1" thickBot="1">
      <c r="A6" s="19" t="s">
        <v>21</v>
      </c>
      <c r="B6" s="37"/>
      <c r="C6" s="37"/>
      <c r="D6" s="38"/>
      <c r="E6" s="38" t="s">
        <v>22</v>
      </c>
      <c r="F6" s="39"/>
      <c r="G6" s="39"/>
      <c r="H6" s="40" t="s">
        <v>23</v>
      </c>
      <c r="I6" s="39" t="s">
        <v>24</v>
      </c>
      <c r="J6" s="39" t="s">
        <v>25</v>
      </c>
      <c r="K6" s="41">
        <v>0.16400000000000001</v>
      </c>
      <c r="L6" s="37"/>
      <c r="M6" s="42"/>
      <c r="N6" s="43" t="s">
        <v>26</v>
      </c>
      <c r="O6" s="43"/>
      <c r="P6" s="43" t="s">
        <v>22</v>
      </c>
      <c r="Q6" s="42"/>
      <c r="R6" s="44" t="s">
        <v>27</v>
      </c>
      <c r="S6" s="42" t="s">
        <v>28</v>
      </c>
      <c r="T6" s="45" t="s">
        <v>23</v>
      </c>
      <c r="U6" s="46" t="s">
        <v>29</v>
      </c>
      <c r="V6" s="47" t="s">
        <v>30</v>
      </c>
      <c r="W6" s="48" t="s">
        <v>14</v>
      </c>
      <c r="X6" s="48" t="s">
        <v>31</v>
      </c>
      <c r="Y6" s="49" t="s">
        <v>32</v>
      </c>
      <c r="Z6" s="50" t="s">
        <v>33</v>
      </c>
      <c r="AA6" s="51" t="s">
        <v>34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s="35" customFormat="1" ht="12.75" customHeight="1">
      <c r="A7" s="19"/>
      <c r="B7" s="53" t="s">
        <v>0</v>
      </c>
      <c r="C7" s="53"/>
      <c r="D7" s="53"/>
      <c r="E7" s="53" t="s">
        <v>35</v>
      </c>
      <c r="F7" s="54"/>
      <c r="G7" s="54"/>
      <c r="H7" s="55"/>
      <c r="I7" s="54"/>
      <c r="J7" s="54"/>
      <c r="K7" s="56"/>
      <c r="L7" s="53" t="s">
        <v>10</v>
      </c>
      <c r="M7" s="54" t="s">
        <v>4</v>
      </c>
      <c r="N7" s="54"/>
      <c r="O7" s="54"/>
      <c r="P7" s="54" t="s">
        <v>36</v>
      </c>
      <c r="Q7" s="54"/>
      <c r="R7" s="57"/>
      <c r="S7" s="54"/>
      <c r="T7" s="55"/>
      <c r="U7" s="54"/>
      <c r="V7" s="58"/>
      <c r="W7" s="59"/>
      <c r="X7" s="59"/>
      <c r="Y7" s="60"/>
      <c r="Z7" s="61"/>
      <c r="AA7" s="62"/>
    </row>
    <row r="8" spans="1:57" ht="22.5" customHeight="1">
      <c r="A8" s="1">
        <v>1</v>
      </c>
      <c r="B8" s="63" t="s">
        <v>136</v>
      </c>
      <c r="C8" s="63" t="s">
        <v>137</v>
      </c>
      <c r="D8" s="64" t="s">
        <v>138</v>
      </c>
      <c r="E8" s="65" t="s">
        <v>128</v>
      </c>
      <c r="F8" s="64">
        <v>13</v>
      </c>
      <c r="G8" s="66">
        <v>70</v>
      </c>
      <c r="H8" s="67">
        <v>0.91000000000000014</v>
      </c>
      <c r="I8" s="64">
        <v>3200</v>
      </c>
      <c r="J8" s="68">
        <v>2912.0000000000005</v>
      </c>
      <c r="K8" s="69">
        <f>$K$6*J8</f>
        <v>477.5680000000001</v>
      </c>
      <c r="L8" s="64" t="s">
        <v>293</v>
      </c>
      <c r="M8" s="70">
        <v>13</v>
      </c>
      <c r="N8" s="70"/>
      <c r="O8" s="70"/>
      <c r="P8" s="65" t="s">
        <v>125</v>
      </c>
      <c r="Q8" s="71">
        <v>32</v>
      </c>
      <c r="R8" s="72">
        <v>0</v>
      </c>
      <c r="S8" s="128">
        <f t="shared" ref="S8" si="0">I8*(1-V8)</f>
        <v>3200</v>
      </c>
      <c r="T8" s="130">
        <f>IF(L8="NA",H8,Q8/1000*M8)</f>
        <v>0.41600000000000004</v>
      </c>
      <c r="U8" s="73">
        <f t="shared" ref="U8" si="1">T8*S8</f>
        <v>1331.2</v>
      </c>
      <c r="V8" s="74">
        <v>0</v>
      </c>
      <c r="W8" s="74">
        <v>0</v>
      </c>
      <c r="X8" s="129">
        <f t="shared" ref="X8" si="2">(I8-S8)*(R8/1000*M8)</f>
        <v>0</v>
      </c>
      <c r="Y8" s="73">
        <f>U8+X8</f>
        <v>1331.2</v>
      </c>
      <c r="Z8" s="75">
        <f>$K$6*Y8</f>
        <v>218.31680000000003</v>
      </c>
      <c r="AA8" s="76">
        <f>K8-Z8</f>
        <v>259.25120000000004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</row>
    <row r="9" spans="1:57" ht="22.5" customHeight="1">
      <c r="A9" s="1">
        <v>2</v>
      </c>
      <c r="B9" s="63" t="s">
        <v>139</v>
      </c>
      <c r="C9" s="63" t="s">
        <v>137</v>
      </c>
      <c r="D9" s="64" t="s">
        <v>138</v>
      </c>
      <c r="E9" s="65" t="s">
        <v>128</v>
      </c>
      <c r="F9" s="64">
        <v>2</v>
      </c>
      <c r="G9" s="66">
        <v>70</v>
      </c>
      <c r="H9" s="67">
        <v>0.14000000000000001</v>
      </c>
      <c r="I9" s="64">
        <v>3200</v>
      </c>
      <c r="J9" s="68">
        <v>448.00000000000006</v>
      </c>
      <c r="K9" s="69">
        <f t="shared" ref="K9:K72" si="3">$K$6*J9</f>
        <v>73.472000000000008</v>
      </c>
      <c r="L9" s="64" t="s">
        <v>293</v>
      </c>
      <c r="M9" s="70">
        <v>2</v>
      </c>
      <c r="N9" s="70"/>
      <c r="O9" s="70"/>
      <c r="P9" s="65" t="s">
        <v>125</v>
      </c>
      <c r="Q9" s="71">
        <v>32</v>
      </c>
      <c r="R9" s="72">
        <v>0</v>
      </c>
      <c r="S9" s="128">
        <f t="shared" ref="S9:S72" si="4">I9*(1-V9)</f>
        <v>3200</v>
      </c>
      <c r="T9" s="130">
        <f t="shared" ref="T9:T72" si="5">IF(L9="NA",H9,Q9/1000*M9)</f>
        <v>6.4000000000000001E-2</v>
      </c>
      <c r="U9" s="73">
        <f t="shared" ref="U9:U72" si="6">T9*S9</f>
        <v>204.8</v>
      </c>
      <c r="V9" s="74">
        <v>0</v>
      </c>
      <c r="W9" s="74">
        <v>0</v>
      </c>
      <c r="X9" s="129">
        <f t="shared" ref="X9:X72" si="7">(I9-S9)*(R9/1000*M9)</f>
        <v>0</v>
      </c>
      <c r="Y9" s="73">
        <f t="shared" ref="Y9:Y72" si="8">U9+X9</f>
        <v>204.8</v>
      </c>
      <c r="Z9" s="75">
        <f t="shared" ref="Z9:Z72" si="9">$K$6*Y9</f>
        <v>33.587200000000003</v>
      </c>
      <c r="AA9" s="76">
        <f t="shared" ref="AA9:AA72" si="10">K9-Z9</f>
        <v>39.884800000000006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</row>
    <row r="10" spans="1:57" ht="22.5" customHeight="1">
      <c r="A10" s="1">
        <v>3</v>
      </c>
      <c r="B10" s="63" t="s">
        <v>140</v>
      </c>
      <c r="C10" s="63" t="s">
        <v>137</v>
      </c>
      <c r="D10" s="64" t="s">
        <v>141</v>
      </c>
      <c r="E10" s="65" t="s">
        <v>142</v>
      </c>
      <c r="F10" s="64">
        <v>1</v>
      </c>
      <c r="G10" s="66">
        <v>88</v>
      </c>
      <c r="H10" s="67">
        <v>8.7999999999999995E-2</v>
      </c>
      <c r="I10" s="64">
        <v>3200</v>
      </c>
      <c r="J10" s="68">
        <v>281.59999999999997</v>
      </c>
      <c r="K10" s="69">
        <f t="shared" si="3"/>
        <v>46.182399999999994</v>
      </c>
      <c r="L10" s="64" t="s">
        <v>294</v>
      </c>
      <c r="M10" s="70">
        <v>1</v>
      </c>
      <c r="N10" s="70"/>
      <c r="O10" s="70"/>
      <c r="P10" s="65" t="s">
        <v>143</v>
      </c>
      <c r="Q10" s="71">
        <v>50</v>
      </c>
      <c r="R10" s="72">
        <v>0</v>
      </c>
      <c r="S10" s="128">
        <f t="shared" si="4"/>
        <v>3200</v>
      </c>
      <c r="T10" s="130">
        <f t="shared" si="5"/>
        <v>0.05</v>
      </c>
      <c r="U10" s="73">
        <f t="shared" si="6"/>
        <v>160</v>
      </c>
      <c r="V10" s="74">
        <v>0</v>
      </c>
      <c r="W10" s="74">
        <v>0</v>
      </c>
      <c r="X10" s="129">
        <f t="shared" si="7"/>
        <v>0</v>
      </c>
      <c r="Y10" s="73">
        <f t="shared" si="8"/>
        <v>160</v>
      </c>
      <c r="Z10" s="75">
        <f t="shared" si="9"/>
        <v>26.240000000000002</v>
      </c>
      <c r="AA10" s="76">
        <f t="shared" si="10"/>
        <v>19.942399999999992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</row>
    <row r="11" spans="1:57" ht="22.5" customHeight="1">
      <c r="A11" s="1">
        <v>4</v>
      </c>
      <c r="B11" s="63" t="s">
        <v>144</v>
      </c>
      <c r="C11" s="63" t="s">
        <v>137</v>
      </c>
      <c r="D11" s="64" t="s">
        <v>141</v>
      </c>
      <c r="E11" s="65" t="s">
        <v>142</v>
      </c>
      <c r="F11" s="64">
        <v>1</v>
      </c>
      <c r="G11" s="66">
        <v>88</v>
      </c>
      <c r="H11" s="67">
        <v>8.7999999999999995E-2</v>
      </c>
      <c r="I11" s="64">
        <v>3200</v>
      </c>
      <c r="J11" s="68">
        <v>281.59999999999997</v>
      </c>
      <c r="K11" s="69">
        <f t="shared" si="3"/>
        <v>46.182399999999994</v>
      </c>
      <c r="L11" s="64" t="s">
        <v>294</v>
      </c>
      <c r="M11" s="70">
        <v>1</v>
      </c>
      <c r="N11" s="70"/>
      <c r="O11" s="70"/>
      <c r="P11" s="65" t="s">
        <v>143</v>
      </c>
      <c r="Q11" s="71">
        <v>50</v>
      </c>
      <c r="R11" s="72">
        <v>0</v>
      </c>
      <c r="S11" s="128">
        <f t="shared" si="4"/>
        <v>3200</v>
      </c>
      <c r="T11" s="130">
        <f t="shared" si="5"/>
        <v>0.05</v>
      </c>
      <c r="U11" s="73">
        <f t="shared" si="6"/>
        <v>160</v>
      </c>
      <c r="V11" s="74">
        <v>0</v>
      </c>
      <c r="W11" s="74">
        <v>0</v>
      </c>
      <c r="X11" s="129">
        <f t="shared" si="7"/>
        <v>0</v>
      </c>
      <c r="Y11" s="73">
        <f t="shared" si="8"/>
        <v>160</v>
      </c>
      <c r="Z11" s="75">
        <f t="shared" si="9"/>
        <v>26.240000000000002</v>
      </c>
      <c r="AA11" s="76">
        <f t="shared" si="10"/>
        <v>19.942399999999992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</row>
    <row r="12" spans="1:57" ht="22.5" customHeight="1">
      <c r="A12" s="1">
        <v>5</v>
      </c>
      <c r="B12" s="63" t="s">
        <v>145</v>
      </c>
      <c r="C12" s="63" t="s">
        <v>137</v>
      </c>
      <c r="D12" s="64" t="s">
        <v>121</v>
      </c>
      <c r="E12" s="65" t="s">
        <v>122</v>
      </c>
      <c r="F12" s="64">
        <v>7</v>
      </c>
      <c r="G12" s="66">
        <v>140</v>
      </c>
      <c r="H12" s="67">
        <v>0.98000000000000009</v>
      </c>
      <c r="I12" s="64">
        <v>3200</v>
      </c>
      <c r="J12" s="68">
        <v>3136.0000000000005</v>
      </c>
      <c r="K12" s="69">
        <f t="shared" si="3"/>
        <v>514.30400000000009</v>
      </c>
      <c r="L12" s="64" t="s">
        <v>294</v>
      </c>
      <c r="M12" s="70">
        <v>7</v>
      </c>
      <c r="N12" s="70"/>
      <c r="O12" s="70"/>
      <c r="P12" s="65" t="s">
        <v>143</v>
      </c>
      <c r="Q12" s="71">
        <v>50</v>
      </c>
      <c r="R12" s="72">
        <v>0</v>
      </c>
      <c r="S12" s="128">
        <f t="shared" si="4"/>
        <v>3200</v>
      </c>
      <c r="T12" s="130">
        <f t="shared" si="5"/>
        <v>0.35000000000000003</v>
      </c>
      <c r="U12" s="73">
        <f t="shared" si="6"/>
        <v>1120</v>
      </c>
      <c r="V12" s="74">
        <v>0</v>
      </c>
      <c r="W12" s="74">
        <v>0</v>
      </c>
      <c r="X12" s="129">
        <f t="shared" si="7"/>
        <v>0</v>
      </c>
      <c r="Y12" s="73">
        <f t="shared" si="8"/>
        <v>1120</v>
      </c>
      <c r="Z12" s="75">
        <f t="shared" si="9"/>
        <v>183.68</v>
      </c>
      <c r="AA12" s="76">
        <f t="shared" si="10"/>
        <v>330.62400000000008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</row>
    <row r="13" spans="1:57" ht="22.5" customHeight="1">
      <c r="A13" s="1">
        <v>6</v>
      </c>
      <c r="B13" s="63" t="s">
        <v>146</v>
      </c>
      <c r="C13" s="63" t="s">
        <v>137</v>
      </c>
      <c r="D13" s="64" t="s">
        <v>121</v>
      </c>
      <c r="E13" s="65" t="s">
        <v>122</v>
      </c>
      <c r="F13" s="64">
        <v>2</v>
      </c>
      <c r="G13" s="66">
        <v>140</v>
      </c>
      <c r="H13" s="67">
        <v>0.28000000000000003</v>
      </c>
      <c r="I13" s="64">
        <v>3200</v>
      </c>
      <c r="J13" s="68">
        <v>896.00000000000011</v>
      </c>
      <c r="K13" s="69">
        <f t="shared" si="3"/>
        <v>146.94400000000002</v>
      </c>
      <c r="L13" s="64" t="s">
        <v>294</v>
      </c>
      <c r="M13" s="70">
        <v>2</v>
      </c>
      <c r="N13" s="70"/>
      <c r="O13" s="70"/>
      <c r="P13" s="65" t="s">
        <v>143</v>
      </c>
      <c r="Q13" s="71">
        <v>50</v>
      </c>
      <c r="R13" s="72">
        <v>0</v>
      </c>
      <c r="S13" s="128">
        <f t="shared" si="4"/>
        <v>3200</v>
      </c>
      <c r="T13" s="130">
        <f t="shared" si="5"/>
        <v>0.1</v>
      </c>
      <c r="U13" s="73">
        <f t="shared" si="6"/>
        <v>320</v>
      </c>
      <c r="V13" s="74">
        <v>0</v>
      </c>
      <c r="W13" s="74">
        <v>0</v>
      </c>
      <c r="X13" s="129">
        <f t="shared" si="7"/>
        <v>0</v>
      </c>
      <c r="Y13" s="73">
        <f t="shared" si="8"/>
        <v>320</v>
      </c>
      <c r="Z13" s="75">
        <f t="shared" si="9"/>
        <v>52.480000000000004</v>
      </c>
      <c r="AA13" s="76">
        <f t="shared" si="10"/>
        <v>94.464000000000013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</row>
    <row r="14" spans="1:57" ht="22.5" customHeight="1">
      <c r="A14" s="1">
        <v>7</v>
      </c>
      <c r="B14" s="63" t="s">
        <v>147</v>
      </c>
      <c r="C14" s="63" t="s">
        <v>137</v>
      </c>
      <c r="D14" s="64" t="s">
        <v>121</v>
      </c>
      <c r="E14" s="65" t="s">
        <v>122</v>
      </c>
      <c r="F14" s="64">
        <v>2</v>
      </c>
      <c r="G14" s="66">
        <v>140</v>
      </c>
      <c r="H14" s="67">
        <v>0.28000000000000003</v>
      </c>
      <c r="I14" s="64">
        <v>3200</v>
      </c>
      <c r="J14" s="68">
        <v>896.00000000000011</v>
      </c>
      <c r="K14" s="69">
        <f t="shared" si="3"/>
        <v>146.94400000000002</v>
      </c>
      <c r="L14" s="64" t="s">
        <v>294</v>
      </c>
      <c r="M14" s="70">
        <v>2</v>
      </c>
      <c r="N14" s="70"/>
      <c r="O14" s="70"/>
      <c r="P14" s="65" t="s">
        <v>143</v>
      </c>
      <c r="Q14" s="71">
        <v>50</v>
      </c>
      <c r="R14" s="72">
        <v>0</v>
      </c>
      <c r="S14" s="128">
        <f t="shared" si="4"/>
        <v>3200</v>
      </c>
      <c r="T14" s="130">
        <f t="shared" si="5"/>
        <v>0.1</v>
      </c>
      <c r="U14" s="73">
        <f t="shared" si="6"/>
        <v>320</v>
      </c>
      <c r="V14" s="74">
        <v>0</v>
      </c>
      <c r="W14" s="74">
        <v>0</v>
      </c>
      <c r="X14" s="129">
        <f t="shared" si="7"/>
        <v>0</v>
      </c>
      <c r="Y14" s="73">
        <f t="shared" si="8"/>
        <v>320</v>
      </c>
      <c r="Z14" s="75">
        <f t="shared" si="9"/>
        <v>52.480000000000004</v>
      </c>
      <c r="AA14" s="76">
        <f t="shared" si="10"/>
        <v>94.464000000000013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</row>
    <row r="15" spans="1:57" ht="22.5" customHeight="1">
      <c r="A15" s="1">
        <v>8</v>
      </c>
      <c r="B15" s="63" t="s">
        <v>148</v>
      </c>
      <c r="C15" s="63" t="s">
        <v>137</v>
      </c>
      <c r="D15" s="64" t="s">
        <v>121</v>
      </c>
      <c r="E15" s="65" t="s">
        <v>122</v>
      </c>
      <c r="F15" s="64">
        <v>2</v>
      </c>
      <c r="G15" s="66">
        <v>140</v>
      </c>
      <c r="H15" s="67">
        <v>0.28000000000000003</v>
      </c>
      <c r="I15" s="64">
        <v>3200</v>
      </c>
      <c r="J15" s="68">
        <v>896.00000000000011</v>
      </c>
      <c r="K15" s="69">
        <f t="shared" si="3"/>
        <v>146.94400000000002</v>
      </c>
      <c r="L15" s="64" t="s">
        <v>294</v>
      </c>
      <c r="M15" s="70">
        <v>2</v>
      </c>
      <c r="N15" s="70"/>
      <c r="O15" s="70"/>
      <c r="P15" s="65" t="s">
        <v>143</v>
      </c>
      <c r="Q15" s="71">
        <v>50</v>
      </c>
      <c r="R15" s="72">
        <v>0</v>
      </c>
      <c r="S15" s="128">
        <f t="shared" si="4"/>
        <v>3200</v>
      </c>
      <c r="T15" s="130">
        <f t="shared" si="5"/>
        <v>0.1</v>
      </c>
      <c r="U15" s="73">
        <f t="shared" si="6"/>
        <v>320</v>
      </c>
      <c r="V15" s="74">
        <v>0</v>
      </c>
      <c r="W15" s="74">
        <v>0</v>
      </c>
      <c r="X15" s="129">
        <f t="shared" si="7"/>
        <v>0</v>
      </c>
      <c r="Y15" s="73">
        <f t="shared" si="8"/>
        <v>320</v>
      </c>
      <c r="Z15" s="75">
        <f t="shared" si="9"/>
        <v>52.480000000000004</v>
      </c>
      <c r="AA15" s="76">
        <f t="shared" si="10"/>
        <v>94.464000000000013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</row>
    <row r="16" spans="1:57" ht="22.5" customHeight="1">
      <c r="A16" s="1">
        <v>9</v>
      </c>
      <c r="B16" s="63" t="s">
        <v>148</v>
      </c>
      <c r="C16" s="63" t="s">
        <v>137</v>
      </c>
      <c r="D16" s="64" t="s">
        <v>121</v>
      </c>
      <c r="E16" s="65" t="s">
        <v>122</v>
      </c>
      <c r="F16" s="64">
        <v>2</v>
      </c>
      <c r="G16" s="66">
        <v>140</v>
      </c>
      <c r="H16" s="67">
        <v>0.28000000000000003</v>
      </c>
      <c r="I16" s="64">
        <v>3200</v>
      </c>
      <c r="J16" s="68">
        <v>896.00000000000011</v>
      </c>
      <c r="K16" s="69">
        <f t="shared" si="3"/>
        <v>146.94400000000002</v>
      </c>
      <c r="L16" s="64" t="s">
        <v>294</v>
      </c>
      <c r="M16" s="70">
        <v>2</v>
      </c>
      <c r="N16" s="70"/>
      <c r="O16" s="70"/>
      <c r="P16" s="65" t="s">
        <v>143</v>
      </c>
      <c r="Q16" s="71">
        <v>50</v>
      </c>
      <c r="R16" s="72">
        <v>0</v>
      </c>
      <c r="S16" s="128">
        <f t="shared" si="4"/>
        <v>3200</v>
      </c>
      <c r="T16" s="130">
        <f t="shared" si="5"/>
        <v>0.1</v>
      </c>
      <c r="U16" s="73">
        <f t="shared" si="6"/>
        <v>320</v>
      </c>
      <c r="V16" s="74">
        <v>0</v>
      </c>
      <c r="W16" s="74">
        <v>0</v>
      </c>
      <c r="X16" s="129">
        <f t="shared" si="7"/>
        <v>0</v>
      </c>
      <c r="Y16" s="73">
        <f t="shared" si="8"/>
        <v>320</v>
      </c>
      <c r="Z16" s="75">
        <f t="shared" si="9"/>
        <v>52.480000000000004</v>
      </c>
      <c r="AA16" s="76">
        <f t="shared" si="10"/>
        <v>94.464000000000013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1:57" ht="22.5" customHeight="1">
      <c r="A17" s="1">
        <v>10</v>
      </c>
      <c r="B17" s="63" t="s">
        <v>149</v>
      </c>
      <c r="C17" s="63" t="s">
        <v>150</v>
      </c>
      <c r="D17" s="64" t="s">
        <v>141</v>
      </c>
      <c r="E17" s="65" t="s">
        <v>142</v>
      </c>
      <c r="F17" s="64">
        <v>11</v>
      </c>
      <c r="G17" s="66">
        <v>88</v>
      </c>
      <c r="H17" s="67">
        <v>0.96799999999999997</v>
      </c>
      <c r="I17" s="64">
        <v>2000</v>
      </c>
      <c r="J17" s="68">
        <v>1936</v>
      </c>
      <c r="K17" s="69">
        <f t="shared" si="3"/>
        <v>317.50400000000002</v>
      </c>
      <c r="L17" s="64" t="s">
        <v>294</v>
      </c>
      <c r="M17" s="70">
        <v>11</v>
      </c>
      <c r="N17" s="70"/>
      <c r="O17" s="70"/>
      <c r="P17" s="65" t="s">
        <v>143</v>
      </c>
      <c r="Q17" s="71">
        <v>50</v>
      </c>
      <c r="R17" s="72">
        <v>0</v>
      </c>
      <c r="S17" s="128">
        <f t="shared" si="4"/>
        <v>2000</v>
      </c>
      <c r="T17" s="130">
        <f t="shared" si="5"/>
        <v>0.55000000000000004</v>
      </c>
      <c r="U17" s="73">
        <f t="shared" si="6"/>
        <v>1100</v>
      </c>
      <c r="V17" s="74">
        <v>0</v>
      </c>
      <c r="W17" s="74">
        <v>0</v>
      </c>
      <c r="X17" s="129">
        <f t="shared" si="7"/>
        <v>0</v>
      </c>
      <c r="Y17" s="73">
        <f t="shared" si="8"/>
        <v>1100</v>
      </c>
      <c r="Z17" s="75">
        <f t="shared" si="9"/>
        <v>180.4</v>
      </c>
      <c r="AA17" s="76">
        <f t="shared" si="10"/>
        <v>137.10400000000001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</row>
    <row r="18" spans="1:57" ht="22.5" customHeight="1">
      <c r="A18" s="1">
        <v>11</v>
      </c>
      <c r="B18" s="63" t="s">
        <v>140</v>
      </c>
      <c r="C18" s="63" t="s">
        <v>150</v>
      </c>
      <c r="D18" s="64" t="s">
        <v>141</v>
      </c>
      <c r="E18" s="65" t="s">
        <v>142</v>
      </c>
      <c r="F18" s="64">
        <v>1</v>
      </c>
      <c r="G18" s="66">
        <v>88</v>
      </c>
      <c r="H18" s="67">
        <v>8.7999999999999995E-2</v>
      </c>
      <c r="I18" s="64">
        <v>2000</v>
      </c>
      <c r="J18" s="68">
        <v>176</v>
      </c>
      <c r="K18" s="69">
        <f t="shared" si="3"/>
        <v>28.864000000000001</v>
      </c>
      <c r="L18" s="64" t="s">
        <v>294</v>
      </c>
      <c r="M18" s="70">
        <v>1</v>
      </c>
      <c r="N18" s="70"/>
      <c r="O18" s="70"/>
      <c r="P18" s="65" t="s">
        <v>143</v>
      </c>
      <c r="Q18" s="71">
        <v>50</v>
      </c>
      <c r="R18" s="72">
        <v>0</v>
      </c>
      <c r="S18" s="128">
        <f t="shared" si="4"/>
        <v>2000</v>
      </c>
      <c r="T18" s="130">
        <f t="shared" si="5"/>
        <v>0.05</v>
      </c>
      <c r="U18" s="73">
        <f t="shared" si="6"/>
        <v>100</v>
      </c>
      <c r="V18" s="74">
        <v>0</v>
      </c>
      <c r="W18" s="74">
        <v>0</v>
      </c>
      <c r="X18" s="129">
        <f t="shared" si="7"/>
        <v>0</v>
      </c>
      <c r="Y18" s="73">
        <f t="shared" si="8"/>
        <v>100</v>
      </c>
      <c r="Z18" s="75">
        <f t="shared" si="9"/>
        <v>16.400000000000002</v>
      </c>
      <c r="AA18" s="76">
        <f t="shared" si="10"/>
        <v>12.463999999999999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</row>
    <row r="19" spans="1:57" ht="17.25" customHeight="1">
      <c r="A19" s="1">
        <v>12</v>
      </c>
      <c r="B19" s="63" t="s">
        <v>144</v>
      </c>
      <c r="C19" s="63" t="s">
        <v>150</v>
      </c>
      <c r="D19" s="64" t="s">
        <v>141</v>
      </c>
      <c r="E19" s="65" t="s">
        <v>142</v>
      </c>
      <c r="F19" s="64">
        <v>1</v>
      </c>
      <c r="G19" s="66">
        <v>88</v>
      </c>
      <c r="H19" s="67">
        <v>8.7999999999999995E-2</v>
      </c>
      <c r="I19" s="64">
        <v>2000</v>
      </c>
      <c r="J19" s="68">
        <v>176</v>
      </c>
      <c r="K19" s="69">
        <f t="shared" si="3"/>
        <v>28.864000000000001</v>
      </c>
      <c r="L19" s="64" t="s">
        <v>294</v>
      </c>
      <c r="M19" s="70">
        <v>1</v>
      </c>
      <c r="N19" s="70"/>
      <c r="O19" s="70"/>
      <c r="P19" s="65" t="s">
        <v>143</v>
      </c>
      <c r="Q19" s="71">
        <v>50</v>
      </c>
      <c r="R19" s="72">
        <v>0</v>
      </c>
      <c r="S19" s="128">
        <f t="shared" si="4"/>
        <v>2000</v>
      </c>
      <c r="T19" s="130">
        <f t="shared" si="5"/>
        <v>0.05</v>
      </c>
      <c r="U19" s="73">
        <f t="shared" si="6"/>
        <v>100</v>
      </c>
      <c r="V19" s="74">
        <v>0</v>
      </c>
      <c r="W19" s="74">
        <v>0</v>
      </c>
      <c r="X19" s="129">
        <f t="shared" si="7"/>
        <v>0</v>
      </c>
      <c r="Y19" s="73">
        <f t="shared" si="8"/>
        <v>100</v>
      </c>
      <c r="Z19" s="75">
        <f t="shared" si="9"/>
        <v>16.400000000000002</v>
      </c>
      <c r="AA19" s="76">
        <f t="shared" si="10"/>
        <v>12.463999999999999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</row>
    <row r="20" spans="1:57" ht="17.25" customHeight="1">
      <c r="A20" s="1">
        <v>13</v>
      </c>
      <c r="B20" s="63" t="s">
        <v>151</v>
      </c>
      <c r="C20" s="63" t="s">
        <v>150</v>
      </c>
      <c r="D20" s="64" t="s">
        <v>141</v>
      </c>
      <c r="E20" s="65" t="s">
        <v>142</v>
      </c>
      <c r="F20" s="64">
        <v>11</v>
      </c>
      <c r="G20" s="66">
        <v>88</v>
      </c>
      <c r="H20" s="67">
        <v>0.96799999999999997</v>
      </c>
      <c r="I20" s="64">
        <v>2000</v>
      </c>
      <c r="J20" s="68">
        <v>1936</v>
      </c>
      <c r="K20" s="69">
        <f t="shared" si="3"/>
        <v>317.50400000000002</v>
      </c>
      <c r="L20" s="64" t="s">
        <v>294</v>
      </c>
      <c r="M20" s="70">
        <v>11</v>
      </c>
      <c r="N20" s="70"/>
      <c r="O20" s="70"/>
      <c r="P20" s="65" t="s">
        <v>143</v>
      </c>
      <c r="Q20" s="71">
        <v>50</v>
      </c>
      <c r="R20" s="72">
        <v>0</v>
      </c>
      <c r="S20" s="128">
        <f t="shared" si="4"/>
        <v>2000</v>
      </c>
      <c r="T20" s="130">
        <f t="shared" si="5"/>
        <v>0.55000000000000004</v>
      </c>
      <c r="U20" s="73">
        <f t="shared" si="6"/>
        <v>1100</v>
      </c>
      <c r="V20" s="74">
        <v>0</v>
      </c>
      <c r="W20" s="74">
        <v>0</v>
      </c>
      <c r="X20" s="129">
        <f t="shared" si="7"/>
        <v>0</v>
      </c>
      <c r="Y20" s="73">
        <f t="shared" si="8"/>
        <v>1100</v>
      </c>
      <c r="Z20" s="75">
        <f t="shared" si="9"/>
        <v>180.4</v>
      </c>
      <c r="AA20" s="76">
        <f t="shared" si="10"/>
        <v>137.10400000000001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</row>
    <row r="21" spans="1:57" ht="17.25" customHeight="1">
      <c r="A21" s="1">
        <v>14</v>
      </c>
      <c r="B21" s="63" t="s">
        <v>139</v>
      </c>
      <c r="C21" s="63" t="s">
        <v>150</v>
      </c>
      <c r="D21" s="64" t="s">
        <v>141</v>
      </c>
      <c r="E21" s="65" t="s">
        <v>142</v>
      </c>
      <c r="F21" s="64">
        <v>2</v>
      </c>
      <c r="G21" s="66">
        <v>88</v>
      </c>
      <c r="H21" s="67">
        <v>0.17599999999999999</v>
      </c>
      <c r="I21" s="64">
        <v>2000</v>
      </c>
      <c r="J21" s="68">
        <v>352</v>
      </c>
      <c r="K21" s="69">
        <f t="shared" si="3"/>
        <v>57.728000000000002</v>
      </c>
      <c r="L21" s="64" t="s">
        <v>294</v>
      </c>
      <c r="M21" s="70">
        <v>2</v>
      </c>
      <c r="N21" s="70"/>
      <c r="O21" s="70"/>
      <c r="P21" s="65" t="s">
        <v>143</v>
      </c>
      <c r="Q21" s="71">
        <v>50</v>
      </c>
      <c r="R21" s="72">
        <v>0</v>
      </c>
      <c r="S21" s="128">
        <f t="shared" si="4"/>
        <v>2000</v>
      </c>
      <c r="T21" s="130">
        <f t="shared" si="5"/>
        <v>0.1</v>
      </c>
      <c r="U21" s="73">
        <f t="shared" si="6"/>
        <v>200</v>
      </c>
      <c r="V21" s="74">
        <v>0</v>
      </c>
      <c r="W21" s="74">
        <v>0</v>
      </c>
      <c r="X21" s="129">
        <f t="shared" si="7"/>
        <v>0</v>
      </c>
      <c r="Y21" s="73">
        <f t="shared" si="8"/>
        <v>200</v>
      </c>
      <c r="Z21" s="75">
        <f t="shared" si="9"/>
        <v>32.800000000000004</v>
      </c>
      <c r="AA21" s="76">
        <f t="shared" si="10"/>
        <v>24.927999999999997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</row>
    <row r="22" spans="1:57" ht="17.25" customHeight="1">
      <c r="A22" s="1">
        <v>15</v>
      </c>
      <c r="B22" s="63" t="s">
        <v>152</v>
      </c>
      <c r="C22" s="63" t="s">
        <v>153</v>
      </c>
      <c r="D22" s="64" t="s">
        <v>141</v>
      </c>
      <c r="E22" s="65" t="s">
        <v>142</v>
      </c>
      <c r="F22" s="64">
        <v>11</v>
      </c>
      <c r="G22" s="66">
        <v>88</v>
      </c>
      <c r="H22" s="67">
        <v>0.96799999999999997</v>
      </c>
      <c r="I22" s="64">
        <v>3200</v>
      </c>
      <c r="J22" s="68">
        <v>3097.6</v>
      </c>
      <c r="K22" s="69">
        <f t="shared" si="3"/>
        <v>508.00639999999999</v>
      </c>
      <c r="L22" s="64" t="s">
        <v>294</v>
      </c>
      <c r="M22" s="70">
        <v>11</v>
      </c>
      <c r="N22" s="70"/>
      <c r="O22" s="70"/>
      <c r="P22" s="65" t="s">
        <v>143</v>
      </c>
      <c r="Q22" s="71">
        <v>50</v>
      </c>
      <c r="R22" s="72">
        <v>0</v>
      </c>
      <c r="S22" s="128">
        <f t="shared" si="4"/>
        <v>3200</v>
      </c>
      <c r="T22" s="130">
        <f t="shared" si="5"/>
        <v>0.55000000000000004</v>
      </c>
      <c r="U22" s="73">
        <f t="shared" si="6"/>
        <v>1760.0000000000002</v>
      </c>
      <c r="V22" s="74">
        <v>0</v>
      </c>
      <c r="W22" s="74">
        <v>0</v>
      </c>
      <c r="X22" s="129">
        <f t="shared" si="7"/>
        <v>0</v>
      </c>
      <c r="Y22" s="73">
        <f t="shared" si="8"/>
        <v>1760.0000000000002</v>
      </c>
      <c r="Z22" s="75">
        <f t="shared" si="9"/>
        <v>288.64000000000004</v>
      </c>
      <c r="AA22" s="76">
        <f t="shared" si="10"/>
        <v>219.36639999999994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</row>
    <row r="23" spans="1:57" ht="17.25" customHeight="1">
      <c r="A23" s="1">
        <v>16</v>
      </c>
      <c r="B23" s="63" t="s">
        <v>154</v>
      </c>
      <c r="C23" s="63" t="s">
        <v>153</v>
      </c>
      <c r="D23" s="64" t="s">
        <v>141</v>
      </c>
      <c r="E23" s="65" t="s">
        <v>142</v>
      </c>
      <c r="F23" s="64">
        <v>10</v>
      </c>
      <c r="G23" s="66">
        <v>88</v>
      </c>
      <c r="H23" s="67">
        <v>0.87999999999999989</v>
      </c>
      <c r="I23" s="64">
        <v>3200</v>
      </c>
      <c r="J23" s="68">
        <v>2815.9999999999995</v>
      </c>
      <c r="K23" s="69">
        <f t="shared" si="3"/>
        <v>461.82399999999996</v>
      </c>
      <c r="L23" s="64" t="s">
        <v>294</v>
      </c>
      <c r="M23" s="70">
        <v>10</v>
      </c>
      <c r="N23" s="70"/>
      <c r="O23" s="70"/>
      <c r="P23" s="65" t="s">
        <v>143</v>
      </c>
      <c r="Q23" s="71">
        <v>50</v>
      </c>
      <c r="R23" s="72">
        <v>0</v>
      </c>
      <c r="S23" s="128">
        <f t="shared" si="4"/>
        <v>3200</v>
      </c>
      <c r="T23" s="130">
        <f t="shared" si="5"/>
        <v>0.5</v>
      </c>
      <c r="U23" s="73">
        <f t="shared" si="6"/>
        <v>1600</v>
      </c>
      <c r="V23" s="74">
        <v>0</v>
      </c>
      <c r="W23" s="74">
        <v>0</v>
      </c>
      <c r="X23" s="129">
        <f t="shared" si="7"/>
        <v>0</v>
      </c>
      <c r="Y23" s="73">
        <f t="shared" si="8"/>
        <v>1600</v>
      </c>
      <c r="Z23" s="75">
        <f t="shared" si="9"/>
        <v>262.40000000000003</v>
      </c>
      <c r="AA23" s="76">
        <f t="shared" si="10"/>
        <v>199.42399999999992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</row>
    <row r="24" spans="1:57" ht="17.25" customHeight="1">
      <c r="A24" s="1">
        <v>17</v>
      </c>
      <c r="B24" s="63" t="s">
        <v>140</v>
      </c>
      <c r="C24" s="63" t="s">
        <v>153</v>
      </c>
      <c r="D24" s="64" t="s">
        <v>141</v>
      </c>
      <c r="E24" s="65" t="s">
        <v>142</v>
      </c>
      <c r="F24" s="64">
        <v>1</v>
      </c>
      <c r="G24" s="66">
        <v>88</v>
      </c>
      <c r="H24" s="67">
        <v>8.7999999999999995E-2</v>
      </c>
      <c r="I24" s="64">
        <v>3200</v>
      </c>
      <c r="J24" s="68">
        <v>281.59999999999997</v>
      </c>
      <c r="K24" s="69">
        <f t="shared" si="3"/>
        <v>46.182399999999994</v>
      </c>
      <c r="L24" s="64" t="s">
        <v>294</v>
      </c>
      <c r="M24" s="70">
        <v>1</v>
      </c>
      <c r="N24" s="70"/>
      <c r="O24" s="70"/>
      <c r="P24" s="65" t="s">
        <v>143</v>
      </c>
      <c r="Q24" s="71">
        <v>50</v>
      </c>
      <c r="R24" s="72">
        <v>0</v>
      </c>
      <c r="S24" s="128">
        <f t="shared" si="4"/>
        <v>3200</v>
      </c>
      <c r="T24" s="130">
        <f t="shared" si="5"/>
        <v>0.05</v>
      </c>
      <c r="U24" s="73">
        <f t="shared" si="6"/>
        <v>160</v>
      </c>
      <c r="V24" s="74">
        <v>0</v>
      </c>
      <c r="W24" s="74">
        <v>0</v>
      </c>
      <c r="X24" s="129">
        <f t="shared" si="7"/>
        <v>0</v>
      </c>
      <c r="Y24" s="73">
        <f t="shared" si="8"/>
        <v>160</v>
      </c>
      <c r="Z24" s="75">
        <f t="shared" si="9"/>
        <v>26.240000000000002</v>
      </c>
      <c r="AA24" s="76">
        <f t="shared" si="10"/>
        <v>19.942399999999992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</row>
    <row r="25" spans="1:57" ht="17.25" customHeight="1">
      <c r="A25" s="1">
        <v>18</v>
      </c>
      <c r="B25" s="63" t="s">
        <v>144</v>
      </c>
      <c r="C25" s="63" t="s">
        <v>153</v>
      </c>
      <c r="D25" s="64" t="s">
        <v>141</v>
      </c>
      <c r="E25" s="65" t="s">
        <v>142</v>
      </c>
      <c r="F25" s="64">
        <v>1</v>
      </c>
      <c r="G25" s="66">
        <v>88</v>
      </c>
      <c r="H25" s="67">
        <v>8.7999999999999995E-2</v>
      </c>
      <c r="I25" s="64">
        <v>3200</v>
      </c>
      <c r="J25" s="68">
        <v>281.59999999999997</v>
      </c>
      <c r="K25" s="69">
        <f t="shared" si="3"/>
        <v>46.182399999999994</v>
      </c>
      <c r="L25" s="64" t="s">
        <v>294</v>
      </c>
      <c r="M25" s="70">
        <v>1</v>
      </c>
      <c r="N25" s="70"/>
      <c r="O25" s="70"/>
      <c r="P25" s="65" t="s">
        <v>143</v>
      </c>
      <c r="Q25" s="71">
        <v>50</v>
      </c>
      <c r="R25" s="72">
        <v>0</v>
      </c>
      <c r="S25" s="128">
        <f t="shared" si="4"/>
        <v>3200</v>
      </c>
      <c r="T25" s="130">
        <f t="shared" si="5"/>
        <v>0.05</v>
      </c>
      <c r="U25" s="73">
        <f t="shared" si="6"/>
        <v>160</v>
      </c>
      <c r="V25" s="74">
        <v>0</v>
      </c>
      <c r="W25" s="74">
        <v>0</v>
      </c>
      <c r="X25" s="129">
        <f t="shared" si="7"/>
        <v>0</v>
      </c>
      <c r="Y25" s="73">
        <f t="shared" si="8"/>
        <v>160</v>
      </c>
      <c r="Z25" s="75">
        <f t="shared" si="9"/>
        <v>26.240000000000002</v>
      </c>
      <c r="AA25" s="76">
        <f t="shared" si="10"/>
        <v>19.942399999999992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</row>
    <row r="26" spans="1:57" ht="17.25" customHeight="1">
      <c r="A26" s="1">
        <v>19</v>
      </c>
      <c r="B26" s="63" t="s">
        <v>139</v>
      </c>
      <c r="C26" s="63" t="s">
        <v>153</v>
      </c>
      <c r="D26" s="64" t="s">
        <v>141</v>
      </c>
      <c r="E26" s="65" t="s">
        <v>142</v>
      </c>
      <c r="F26" s="64">
        <v>2</v>
      </c>
      <c r="G26" s="66">
        <v>88</v>
      </c>
      <c r="H26" s="67">
        <v>0.17599999999999999</v>
      </c>
      <c r="I26" s="64">
        <v>3200</v>
      </c>
      <c r="J26" s="68">
        <v>563.19999999999993</v>
      </c>
      <c r="K26" s="69">
        <f t="shared" si="3"/>
        <v>92.364799999999988</v>
      </c>
      <c r="L26" s="64" t="s">
        <v>294</v>
      </c>
      <c r="M26" s="70">
        <v>2</v>
      </c>
      <c r="N26" s="70"/>
      <c r="O26" s="70"/>
      <c r="P26" s="65" t="s">
        <v>143</v>
      </c>
      <c r="Q26" s="71">
        <v>50</v>
      </c>
      <c r="R26" s="72">
        <v>0</v>
      </c>
      <c r="S26" s="128">
        <f t="shared" si="4"/>
        <v>3200</v>
      </c>
      <c r="T26" s="130">
        <f t="shared" si="5"/>
        <v>0.1</v>
      </c>
      <c r="U26" s="73">
        <f t="shared" si="6"/>
        <v>320</v>
      </c>
      <c r="V26" s="74">
        <v>0</v>
      </c>
      <c r="W26" s="74">
        <v>0</v>
      </c>
      <c r="X26" s="129">
        <f t="shared" si="7"/>
        <v>0</v>
      </c>
      <c r="Y26" s="73">
        <f t="shared" si="8"/>
        <v>320</v>
      </c>
      <c r="Z26" s="75">
        <f t="shared" si="9"/>
        <v>52.480000000000004</v>
      </c>
      <c r="AA26" s="76">
        <f t="shared" si="10"/>
        <v>39.884799999999984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</row>
    <row r="27" spans="1:57" ht="17.25" customHeight="1">
      <c r="A27" s="1">
        <v>20</v>
      </c>
      <c r="B27" s="63" t="s">
        <v>155</v>
      </c>
      <c r="C27" s="63" t="s">
        <v>156</v>
      </c>
      <c r="D27" s="64" t="s">
        <v>141</v>
      </c>
      <c r="E27" s="65" t="s">
        <v>142</v>
      </c>
      <c r="F27" s="64">
        <v>11</v>
      </c>
      <c r="G27" s="66">
        <v>88</v>
      </c>
      <c r="H27" s="67">
        <v>0.96799999999999997</v>
      </c>
      <c r="I27" s="64">
        <v>3200</v>
      </c>
      <c r="J27" s="68">
        <v>3097.6</v>
      </c>
      <c r="K27" s="69">
        <f t="shared" si="3"/>
        <v>508.00639999999999</v>
      </c>
      <c r="L27" s="64" t="s">
        <v>294</v>
      </c>
      <c r="M27" s="70">
        <v>11</v>
      </c>
      <c r="N27" s="70"/>
      <c r="O27" s="70"/>
      <c r="P27" s="65" t="s">
        <v>143</v>
      </c>
      <c r="Q27" s="71">
        <v>50</v>
      </c>
      <c r="R27" s="72">
        <v>0</v>
      </c>
      <c r="S27" s="128">
        <f t="shared" si="4"/>
        <v>3200</v>
      </c>
      <c r="T27" s="130">
        <f t="shared" si="5"/>
        <v>0.55000000000000004</v>
      </c>
      <c r="U27" s="73">
        <f t="shared" si="6"/>
        <v>1760.0000000000002</v>
      </c>
      <c r="V27" s="74">
        <v>0</v>
      </c>
      <c r="W27" s="74">
        <v>0</v>
      </c>
      <c r="X27" s="129">
        <f t="shared" si="7"/>
        <v>0</v>
      </c>
      <c r="Y27" s="73">
        <f t="shared" si="8"/>
        <v>1760.0000000000002</v>
      </c>
      <c r="Z27" s="75">
        <f t="shared" si="9"/>
        <v>288.64000000000004</v>
      </c>
      <c r="AA27" s="76">
        <f t="shared" si="10"/>
        <v>219.36639999999994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</row>
    <row r="28" spans="1:57" ht="17.25" customHeight="1">
      <c r="A28" s="1">
        <v>21</v>
      </c>
      <c r="B28" s="63" t="s">
        <v>157</v>
      </c>
      <c r="C28" s="63" t="s">
        <v>156</v>
      </c>
      <c r="D28" s="64" t="s">
        <v>141</v>
      </c>
      <c r="E28" s="65" t="s">
        <v>142</v>
      </c>
      <c r="F28" s="64">
        <v>11</v>
      </c>
      <c r="G28" s="66">
        <v>88</v>
      </c>
      <c r="H28" s="67">
        <v>0.96799999999999997</v>
      </c>
      <c r="I28" s="64">
        <v>3200</v>
      </c>
      <c r="J28" s="68">
        <v>3097.6</v>
      </c>
      <c r="K28" s="69">
        <f t="shared" si="3"/>
        <v>508.00639999999999</v>
      </c>
      <c r="L28" s="64" t="s">
        <v>294</v>
      </c>
      <c r="M28" s="70">
        <v>11</v>
      </c>
      <c r="N28" s="70"/>
      <c r="O28" s="70"/>
      <c r="P28" s="65" t="s">
        <v>143</v>
      </c>
      <c r="Q28" s="71">
        <v>50</v>
      </c>
      <c r="R28" s="72">
        <v>0</v>
      </c>
      <c r="S28" s="128">
        <f t="shared" si="4"/>
        <v>3200</v>
      </c>
      <c r="T28" s="130">
        <f t="shared" si="5"/>
        <v>0.55000000000000004</v>
      </c>
      <c r="U28" s="73">
        <f t="shared" si="6"/>
        <v>1760.0000000000002</v>
      </c>
      <c r="V28" s="74">
        <v>0</v>
      </c>
      <c r="W28" s="74">
        <v>0</v>
      </c>
      <c r="X28" s="129">
        <f t="shared" si="7"/>
        <v>0</v>
      </c>
      <c r="Y28" s="73">
        <f t="shared" si="8"/>
        <v>1760.0000000000002</v>
      </c>
      <c r="Z28" s="75">
        <f t="shared" si="9"/>
        <v>288.64000000000004</v>
      </c>
      <c r="AA28" s="76">
        <f t="shared" si="10"/>
        <v>219.36639999999994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</row>
    <row r="29" spans="1:57" ht="17.25" customHeight="1">
      <c r="A29" s="1">
        <v>22</v>
      </c>
      <c r="B29" s="63" t="s">
        <v>140</v>
      </c>
      <c r="C29" s="63" t="s">
        <v>156</v>
      </c>
      <c r="D29" s="64" t="s">
        <v>141</v>
      </c>
      <c r="E29" s="65" t="s">
        <v>142</v>
      </c>
      <c r="F29" s="64">
        <v>1</v>
      </c>
      <c r="G29" s="66">
        <v>88</v>
      </c>
      <c r="H29" s="67">
        <v>8.7999999999999995E-2</v>
      </c>
      <c r="I29" s="64">
        <v>3200</v>
      </c>
      <c r="J29" s="68">
        <v>281.59999999999997</v>
      </c>
      <c r="K29" s="69">
        <f t="shared" si="3"/>
        <v>46.182399999999994</v>
      </c>
      <c r="L29" s="64" t="s">
        <v>294</v>
      </c>
      <c r="M29" s="70">
        <v>1</v>
      </c>
      <c r="N29" s="70"/>
      <c r="O29" s="70"/>
      <c r="P29" s="65" t="s">
        <v>143</v>
      </c>
      <c r="Q29" s="71">
        <v>50</v>
      </c>
      <c r="R29" s="72">
        <v>0</v>
      </c>
      <c r="S29" s="128">
        <f t="shared" si="4"/>
        <v>3200</v>
      </c>
      <c r="T29" s="130">
        <f t="shared" si="5"/>
        <v>0.05</v>
      </c>
      <c r="U29" s="73">
        <f t="shared" si="6"/>
        <v>160</v>
      </c>
      <c r="V29" s="74">
        <v>0</v>
      </c>
      <c r="W29" s="74">
        <v>0</v>
      </c>
      <c r="X29" s="129">
        <f t="shared" si="7"/>
        <v>0</v>
      </c>
      <c r="Y29" s="73">
        <f t="shared" si="8"/>
        <v>160</v>
      </c>
      <c r="Z29" s="75">
        <f t="shared" si="9"/>
        <v>26.240000000000002</v>
      </c>
      <c r="AA29" s="76">
        <f t="shared" si="10"/>
        <v>19.942399999999992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</row>
    <row r="30" spans="1:57" ht="17.25" customHeight="1">
      <c r="A30" s="1">
        <v>23</v>
      </c>
      <c r="B30" s="63" t="s">
        <v>144</v>
      </c>
      <c r="C30" s="63" t="s">
        <v>156</v>
      </c>
      <c r="D30" s="64" t="s">
        <v>141</v>
      </c>
      <c r="E30" s="65" t="s">
        <v>142</v>
      </c>
      <c r="F30" s="64">
        <v>1</v>
      </c>
      <c r="G30" s="66">
        <v>88</v>
      </c>
      <c r="H30" s="67">
        <v>8.7999999999999995E-2</v>
      </c>
      <c r="I30" s="64">
        <v>3200</v>
      </c>
      <c r="J30" s="68">
        <v>281.59999999999997</v>
      </c>
      <c r="K30" s="69">
        <f t="shared" si="3"/>
        <v>46.182399999999994</v>
      </c>
      <c r="L30" s="64" t="s">
        <v>294</v>
      </c>
      <c r="M30" s="70">
        <v>1</v>
      </c>
      <c r="N30" s="70"/>
      <c r="O30" s="70"/>
      <c r="P30" s="65" t="s">
        <v>143</v>
      </c>
      <c r="Q30" s="71">
        <v>50</v>
      </c>
      <c r="R30" s="72">
        <v>0</v>
      </c>
      <c r="S30" s="128">
        <f t="shared" si="4"/>
        <v>3200</v>
      </c>
      <c r="T30" s="130">
        <f t="shared" si="5"/>
        <v>0.05</v>
      </c>
      <c r="U30" s="73">
        <f t="shared" si="6"/>
        <v>160</v>
      </c>
      <c r="V30" s="74">
        <v>0</v>
      </c>
      <c r="W30" s="74">
        <v>0</v>
      </c>
      <c r="X30" s="129">
        <f t="shared" si="7"/>
        <v>0</v>
      </c>
      <c r="Y30" s="73">
        <f t="shared" si="8"/>
        <v>160</v>
      </c>
      <c r="Z30" s="75">
        <f t="shared" si="9"/>
        <v>26.240000000000002</v>
      </c>
      <c r="AA30" s="76">
        <f t="shared" si="10"/>
        <v>19.942399999999992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</row>
    <row r="31" spans="1:57" ht="17.25" customHeight="1">
      <c r="A31" s="1">
        <v>24</v>
      </c>
      <c r="B31" s="63" t="s">
        <v>139</v>
      </c>
      <c r="C31" s="63" t="s">
        <v>156</v>
      </c>
      <c r="D31" s="64" t="s">
        <v>141</v>
      </c>
      <c r="E31" s="65" t="s">
        <v>142</v>
      </c>
      <c r="F31" s="64">
        <v>2</v>
      </c>
      <c r="G31" s="66">
        <v>88</v>
      </c>
      <c r="H31" s="67">
        <v>0.17599999999999999</v>
      </c>
      <c r="I31" s="64">
        <v>3200</v>
      </c>
      <c r="J31" s="68">
        <v>563.19999999999993</v>
      </c>
      <c r="K31" s="69">
        <f t="shared" si="3"/>
        <v>92.364799999999988</v>
      </c>
      <c r="L31" s="64" t="s">
        <v>294</v>
      </c>
      <c r="M31" s="70">
        <v>2</v>
      </c>
      <c r="N31" s="70"/>
      <c r="O31" s="70"/>
      <c r="P31" s="65" t="s">
        <v>143</v>
      </c>
      <c r="Q31" s="71">
        <v>50</v>
      </c>
      <c r="R31" s="72">
        <v>0</v>
      </c>
      <c r="S31" s="128">
        <f t="shared" si="4"/>
        <v>3200</v>
      </c>
      <c r="T31" s="130">
        <f t="shared" si="5"/>
        <v>0.1</v>
      </c>
      <c r="U31" s="73">
        <f t="shared" si="6"/>
        <v>320</v>
      </c>
      <c r="V31" s="74">
        <v>0</v>
      </c>
      <c r="W31" s="74">
        <v>0</v>
      </c>
      <c r="X31" s="129">
        <f t="shared" si="7"/>
        <v>0</v>
      </c>
      <c r="Y31" s="73">
        <f t="shared" si="8"/>
        <v>320</v>
      </c>
      <c r="Z31" s="75">
        <f t="shared" si="9"/>
        <v>52.480000000000004</v>
      </c>
      <c r="AA31" s="76">
        <f t="shared" si="10"/>
        <v>39.884799999999984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</row>
    <row r="32" spans="1:57" ht="17.25" customHeight="1">
      <c r="A32" s="1">
        <v>25</v>
      </c>
      <c r="B32" s="63" t="s">
        <v>148</v>
      </c>
      <c r="C32" s="63" t="s">
        <v>158</v>
      </c>
      <c r="D32" s="64" t="s">
        <v>159</v>
      </c>
      <c r="E32" s="65" t="s">
        <v>45</v>
      </c>
      <c r="F32" s="64">
        <v>4</v>
      </c>
      <c r="G32" s="66">
        <v>60</v>
      </c>
      <c r="H32" s="67">
        <v>0.24</v>
      </c>
      <c r="I32" s="64">
        <v>3200</v>
      </c>
      <c r="J32" s="68">
        <v>768</v>
      </c>
      <c r="K32" s="69">
        <f t="shared" si="3"/>
        <v>125.952</v>
      </c>
      <c r="L32" s="64" t="s">
        <v>292</v>
      </c>
      <c r="M32" s="70">
        <v>4</v>
      </c>
      <c r="N32" s="70"/>
      <c r="O32" s="70"/>
      <c r="P32" s="65" t="s">
        <v>125</v>
      </c>
      <c r="Q32" s="71">
        <v>32</v>
      </c>
      <c r="R32" s="72">
        <v>0</v>
      </c>
      <c r="S32" s="128">
        <f t="shared" si="4"/>
        <v>3200</v>
      </c>
      <c r="T32" s="130">
        <f t="shared" si="5"/>
        <v>0.128</v>
      </c>
      <c r="U32" s="73">
        <f t="shared" si="6"/>
        <v>409.6</v>
      </c>
      <c r="V32" s="74">
        <v>0</v>
      </c>
      <c r="W32" s="74">
        <v>0</v>
      </c>
      <c r="X32" s="129">
        <f t="shared" si="7"/>
        <v>0</v>
      </c>
      <c r="Y32" s="73">
        <f t="shared" si="8"/>
        <v>409.6</v>
      </c>
      <c r="Z32" s="75">
        <f t="shared" si="9"/>
        <v>67.174400000000006</v>
      </c>
      <c r="AA32" s="76">
        <f t="shared" si="10"/>
        <v>58.777599999999993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</row>
    <row r="33" spans="1:57" ht="17.25" customHeight="1">
      <c r="A33" s="1">
        <v>26</v>
      </c>
      <c r="B33" s="63" t="s">
        <v>74</v>
      </c>
      <c r="C33" s="63" t="s">
        <v>158</v>
      </c>
      <c r="D33" s="64" t="s">
        <v>160</v>
      </c>
      <c r="E33" s="65" t="s">
        <v>161</v>
      </c>
      <c r="F33" s="64">
        <v>1</v>
      </c>
      <c r="G33" s="66">
        <v>32</v>
      </c>
      <c r="H33" s="67">
        <v>3.2000000000000001E-2</v>
      </c>
      <c r="I33" s="64">
        <v>3200</v>
      </c>
      <c r="J33" s="68">
        <v>102.4</v>
      </c>
      <c r="K33" s="69">
        <f t="shared" si="3"/>
        <v>16.793600000000001</v>
      </c>
      <c r="L33" s="64" t="s">
        <v>372</v>
      </c>
      <c r="M33" s="70">
        <v>1</v>
      </c>
      <c r="N33" s="70"/>
      <c r="O33" s="70"/>
      <c r="P33" s="65" t="s">
        <v>50</v>
      </c>
      <c r="Q33" s="71">
        <v>13</v>
      </c>
      <c r="R33" s="72">
        <v>0</v>
      </c>
      <c r="S33" s="128">
        <f t="shared" si="4"/>
        <v>3200</v>
      </c>
      <c r="T33" s="130">
        <f t="shared" si="5"/>
        <v>1.2999999999999999E-2</v>
      </c>
      <c r="U33" s="73">
        <f t="shared" si="6"/>
        <v>41.6</v>
      </c>
      <c r="V33" s="74">
        <v>0</v>
      </c>
      <c r="W33" s="74">
        <v>0</v>
      </c>
      <c r="X33" s="129">
        <f t="shared" si="7"/>
        <v>0</v>
      </c>
      <c r="Y33" s="73">
        <f t="shared" si="8"/>
        <v>41.6</v>
      </c>
      <c r="Z33" s="75">
        <f t="shared" si="9"/>
        <v>6.8224000000000009</v>
      </c>
      <c r="AA33" s="76">
        <f t="shared" si="10"/>
        <v>9.9711999999999996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</row>
    <row r="34" spans="1:57" ht="17.25" customHeight="1">
      <c r="A34" s="1">
        <v>27</v>
      </c>
      <c r="B34" s="63" t="s">
        <v>74</v>
      </c>
      <c r="C34" s="63" t="s">
        <v>158</v>
      </c>
      <c r="D34" s="64" t="s">
        <v>160</v>
      </c>
      <c r="E34" s="65" t="s">
        <v>161</v>
      </c>
      <c r="F34" s="64">
        <v>1</v>
      </c>
      <c r="G34" s="66">
        <v>32</v>
      </c>
      <c r="H34" s="67">
        <v>3.2000000000000001E-2</v>
      </c>
      <c r="I34" s="64">
        <v>3200</v>
      </c>
      <c r="J34" s="68">
        <v>102.4</v>
      </c>
      <c r="K34" s="69">
        <f t="shared" si="3"/>
        <v>16.793600000000001</v>
      </c>
      <c r="L34" s="64" t="s">
        <v>372</v>
      </c>
      <c r="M34" s="70">
        <v>1</v>
      </c>
      <c r="N34" s="70"/>
      <c r="O34" s="70"/>
      <c r="P34" s="65" t="s">
        <v>50</v>
      </c>
      <c r="Q34" s="71">
        <v>13</v>
      </c>
      <c r="R34" s="72">
        <v>0</v>
      </c>
      <c r="S34" s="128">
        <f t="shared" si="4"/>
        <v>3200</v>
      </c>
      <c r="T34" s="130">
        <f t="shared" si="5"/>
        <v>1.2999999999999999E-2</v>
      </c>
      <c r="U34" s="73">
        <f t="shared" si="6"/>
        <v>41.6</v>
      </c>
      <c r="V34" s="74">
        <v>0</v>
      </c>
      <c r="W34" s="74">
        <v>0</v>
      </c>
      <c r="X34" s="129">
        <f t="shared" si="7"/>
        <v>0</v>
      </c>
      <c r="Y34" s="73">
        <f t="shared" si="8"/>
        <v>41.6</v>
      </c>
      <c r="Z34" s="75">
        <f t="shared" si="9"/>
        <v>6.8224000000000009</v>
      </c>
      <c r="AA34" s="76">
        <f t="shared" si="10"/>
        <v>9.9711999999999996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</row>
    <row r="35" spans="1:57" ht="17.25" customHeight="1">
      <c r="A35" s="1">
        <v>28</v>
      </c>
      <c r="B35" s="63" t="s">
        <v>162</v>
      </c>
      <c r="C35" s="63" t="s">
        <v>158</v>
      </c>
      <c r="D35" s="64" t="s">
        <v>141</v>
      </c>
      <c r="E35" s="65" t="s">
        <v>142</v>
      </c>
      <c r="F35" s="64">
        <v>6</v>
      </c>
      <c r="G35" s="66">
        <v>88</v>
      </c>
      <c r="H35" s="67">
        <v>0.52800000000000002</v>
      </c>
      <c r="I35" s="64">
        <v>3200</v>
      </c>
      <c r="J35" s="68">
        <v>1689.6000000000001</v>
      </c>
      <c r="K35" s="69">
        <f t="shared" si="3"/>
        <v>277.09440000000001</v>
      </c>
      <c r="L35" s="64" t="s">
        <v>294</v>
      </c>
      <c r="M35" s="70">
        <v>6</v>
      </c>
      <c r="N35" s="70"/>
      <c r="O35" s="70"/>
      <c r="P35" s="65" t="s">
        <v>143</v>
      </c>
      <c r="Q35" s="71">
        <v>50</v>
      </c>
      <c r="R35" s="72">
        <v>0</v>
      </c>
      <c r="S35" s="128">
        <f t="shared" si="4"/>
        <v>3200</v>
      </c>
      <c r="T35" s="130">
        <f t="shared" si="5"/>
        <v>0.30000000000000004</v>
      </c>
      <c r="U35" s="73">
        <f t="shared" si="6"/>
        <v>960.00000000000011</v>
      </c>
      <c r="V35" s="74">
        <v>0</v>
      </c>
      <c r="W35" s="74">
        <v>0</v>
      </c>
      <c r="X35" s="129">
        <f t="shared" si="7"/>
        <v>0</v>
      </c>
      <c r="Y35" s="73">
        <f t="shared" si="8"/>
        <v>960.00000000000011</v>
      </c>
      <c r="Z35" s="75">
        <f t="shared" si="9"/>
        <v>157.44000000000003</v>
      </c>
      <c r="AA35" s="76">
        <f t="shared" si="10"/>
        <v>119.65439999999998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</row>
    <row r="36" spans="1:57" ht="17.25" customHeight="1">
      <c r="A36" s="1">
        <v>29</v>
      </c>
      <c r="B36" s="63" t="s">
        <v>163</v>
      </c>
      <c r="C36" s="63" t="s">
        <v>158</v>
      </c>
      <c r="D36" s="64" t="s">
        <v>164</v>
      </c>
      <c r="E36" s="65" t="s">
        <v>165</v>
      </c>
      <c r="F36" s="64">
        <v>4</v>
      </c>
      <c r="G36" s="66">
        <v>112</v>
      </c>
      <c r="H36" s="67">
        <v>0.44800000000000001</v>
      </c>
      <c r="I36" s="64">
        <v>3200</v>
      </c>
      <c r="J36" s="68">
        <v>1433.6000000000001</v>
      </c>
      <c r="K36" s="69">
        <f t="shared" si="3"/>
        <v>235.11040000000003</v>
      </c>
      <c r="L36" s="64" t="s">
        <v>294</v>
      </c>
      <c r="M36" s="70">
        <v>4</v>
      </c>
      <c r="N36" s="70"/>
      <c r="O36" s="70"/>
      <c r="P36" s="65" t="s">
        <v>143</v>
      </c>
      <c r="Q36" s="71">
        <v>50</v>
      </c>
      <c r="R36" s="72">
        <v>0</v>
      </c>
      <c r="S36" s="128">
        <f t="shared" si="4"/>
        <v>3200</v>
      </c>
      <c r="T36" s="130">
        <f t="shared" si="5"/>
        <v>0.2</v>
      </c>
      <c r="U36" s="73">
        <f t="shared" si="6"/>
        <v>640</v>
      </c>
      <c r="V36" s="74">
        <v>0</v>
      </c>
      <c r="W36" s="74">
        <v>0</v>
      </c>
      <c r="X36" s="129">
        <f t="shared" si="7"/>
        <v>0</v>
      </c>
      <c r="Y36" s="73">
        <f t="shared" si="8"/>
        <v>640</v>
      </c>
      <c r="Z36" s="75">
        <f t="shared" si="9"/>
        <v>104.96000000000001</v>
      </c>
      <c r="AA36" s="76">
        <f t="shared" si="10"/>
        <v>130.15040000000002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</row>
    <row r="37" spans="1:57" ht="17.25" customHeight="1">
      <c r="A37" s="1">
        <v>30</v>
      </c>
      <c r="B37" s="63" t="s">
        <v>166</v>
      </c>
      <c r="C37" s="63" t="s">
        <v>158</v>
      </c>
      <c r="D37" s="64" t="s">
        <v>164</v>
      </c>
      <c r="E37" s="65" t="s">
        <v>165</v>
      </c>
      <c r="F37" s="64">
        <v>2</v>
      </c>
      <c r="G37" s="66">
        <v>112</v>
      </c>
      <c r="H37" s="67">
        <v>0.224</v>
      </c>
      <c r="I37" s="64">
        <v>3200</v>
      </c>
      <c r="J37" s="68">
        <v>716.80000000000007</v>
      </c>
      <c r="K37" s="69">
        <f t="shared" si="3"/>
        <v>117.55520000000001</v>
      </c>
      <c r="L37" s="64" t="s">
        <v>294</v>
      </c>
      <c r="M37" s="70">
        <v>2</v>
      </c>
      <c r="N37" s="70"/>
      <c r="O37" s="70"/>
      <c r="P37" s="65" t="s">
        <v>143</v>
      </c>
      <c r="Q37" s="71">
        <v>50</v>
      </c>
      <c r="R37" s="72">
        <v>0</v>
      </c>
      <c r="S37" s="128">
        <f t="shared" si="4"/>
        <v>3200</v>
      </c>
      <c r="T37" s="130">
        <f t="shared" si="5"/>
        <v>0.1</v>
      </c>
      <c r="U37" s="73">
        <f t="shared" si="6"/>
        <v>320</v>
      </c>
      <c r="V37" s="74">
        <v>0</v>
      </c>
      <c r="W37" s="74">
        <v>0</v>
      </c>
      <c r="X37" s="129">
        <f t="shared" si="7"/>
        <v>0</v>
      </c>
      <c r="Y37" s="73">
        <f t="shared" si="8"/>
        <v>320</v>
      </c>
      <c r="Z37" s="75">
        <f t="shared" si="9"/>
        <v>52.480000000000004</v>
      </c>
      <c r="AA37" s="76">
        <f t="shared" si="10"/>
        <v>65.075200000000009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</row>
    <row r="38" spans="1:57" ht="17.25" customHeight="1">
      <c r="A38" s="1">
        <v>31</v>
      </c>
      <c r="B38" s="63" t="s">
        <v>167</v>
      </c>
      <c r="C38" s="63" t="s">
        <v>158</v>
      </c>
      <c r="D38" s="64" t="s">
        <v>141</v>
      </c>
      <c r="E38" s="65" t="s">
        <v>142</v>
      </c>
      <c r="F38" s="64">
        <v>6</v>
      </c>
      <c r="G38" s="66">
        <v>88</v>
      </c>
      <c r="H38" s="67">
        <v>0.52800000000000002</v>
      </c>
      <c r="I38" s="64">
        <v>2000</v>
      </c>
      <c r="J38" s="68">
        <v>1056</v>
      </c>
      <c r="K38" s="69">
        <f t="shared" si="3"/>
        <v>173.184</v>
      </c>
      <c r="L38" s="64" t="s">
        <v>294</v>
      </c>
      <c r="M38" s="70">
        <v>6</v>
      </c>
      <c r="N38" s="70"/>
      <c r="O38" s="70"/>
      <c r="P38" s="65" t="s">
        <v>143</v>
      </c>
      <c r="Q38" s="71">
        <v>50</v>
      </c>
      <c r="R38" s="72">
        <v>0</v>
      </c>
      <c r="S38" s="128">
        <f t="shared" si="4"/>
        <v>2000</v>
      </c>
      <c r="T38" s="130">
        <f t="shared" si="5"/>
        <v>0.30000000000000004</v>
      </c>
      <c r="U38" s="73">
        <f t="shared" si="6"/>
        <v>600.00000000000011</v>
      </c>
      <c r="V38" s="74">
        <v>0</v>
      </c>
      <c r="W38" s="74">
        <v>0</v>
      </c>
      <c r="X38" s="129">
        <f t="shared" si="7"/>
        <v>0</v>
      </c>
      <c r="Y38" s="73">
        <f t="shared" si="8"/>
        <v>600.00000000000011</v>
      </c>
      <c r="Z38" s="75">
        <f t="shared" si="9"/>
        <v>98.40000000000002</v>
      </c>
      <c r="AA38" s="76">
        <f t="shared" si="10"/>
        <v>74.783999999999978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</row>
    <row r="39" spans="1:57" ht="17.25" customHeight="1">
      <c r="A39" s="1">
        <v>32</v>
      </c>
      <c r="B39" s="63" t="s">
        <v>74</v>
      </c>
      <c r="C39" s="63" t="s">
        <v>158</v>
      </c>
      <c r="D39" s="64" t="s">
        <v>141</v>
      </c>
      <c r="E39" s="65" t="s">
        <v>142</v>
      </c>
      <c r="F39" s="64">
        <v>1</v>
      </c>
      <c r="G39" s="66">
        <v>88</v>
      </c>
      <c r="H39" s="67">
        <v>8.7999999999999995E-2</v>
      </c>
      <c r="I39" s="64">
        <v>2000</v>
      </c>
      <c r="J39" s="68">
        <v>176</v>
      </c>
      <c r="K39" s="69">
        <f t="shared" si="3"/>
        <v>28.864000000000001</v>
      </c>
      <c r="L39" s="64" t="s">
        <v>294</v>
      </c>
      <c r="M39" s="70">
        <v>1</v>
      </c>
      <c r="N39" s="70"/>
      <c r="O39" s="70"/>
      <c r="P39" s="65" t="s">
        <v>143</v>
      </c>
      <c r="Q39" s="71">
        <v>50</v>
      </c>
      <c r="R39" s="72">
        <v>0</v>
      </c>
      <c r="S39" s="128">
        <f t="shared" si="4"/>
        <v>2000</v>
      </c>
      <c r="T39" s="130">
        <f t="shared" si="5"/>
        <v>0.05</v>
      </c>
      <c r="U39" s="73">
        <f t="shared" si="6"/>
        <v>100</v>
      </c>
      <c r="V39" s="74">
        <v>0</v>
      </c>
      <c r="W39" s="74">
        <v>0</v>
      </c>
      <c r="X39" s="129">
        <f t="shared" si="7"/>
        <v>0</v>
      </c>
      <c r="Y39" s="73">
        <f t="shared" si="8"/>
        <v>100</v>
      </c>
      <c r="Z39" s="75">
        <f t="shared" si="9"/>
        <v>16.400000000000002</v>
      </c>
      <c r="AA39" s="76">
        <f t="shared" si="10"/>
        <v>12.463999999999999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</row>
    <row r="40" spans="1:57" ht="17.25" customHeight="1">
      <c r="A40" s="1">
        <v>33</v>
      </c>
      <c r="B40" s="63" t="s">
        <v>168</v>
      </c>
      <c r="C40" s="63" t="s">
        <v>158</v>
      </c>
      <c r="D40" s="64" t="s">
        <v>169</v>
      </c>
      <c r="E40" s="65" t="s">
        <v>170</v>
      </c>
      <c r="F40" s="64">
        <v>1</v>
      </c>
      <c r="G40" s="66">
        <v>100</v>
      </c>
      <c r="H40" s="67">
        <v>0.1</v>
      </c>
      <c r="I40" s="64">
        <v>1000</v>
      </c>
      <c r="J40" s="68">
        <v>100</v>
      </c>
      <c r="K40" s="69">
        <f t="shared" si="3"/>
        <v>16.400000000000002</v>
      </c>
      <c r="L40" s="64" t="s">
        <v>171</v>
      </c>
      <c r="M40" s="70">
        <v>1</v>
      </c>
      <c r="N40" s="70"/>
      <c r="O40" s="70"/>
      <c r="P40" s="65" t="s">
        <v>172</v>
      </c>
      <c r="Q40" s="71">
        <v>17</v>
      </c>
      <c r="R40" s="72">
        <v>0</v>
      </c>
      <c r="S40" s="128">
        <f t="shared" si="4"/>
        <v>1000</v>
      </c>
      <c r="T40" s="130">
        <f t="shared" si="5"/>
        <v>1.7000000000000001E-2</v>
      </c>
      <c r="U40" s="73">
        <f t="shared" si="6"/>
        <v>17</v>
      </c>
      <c r="V40" s="74">
        <v>0</v>
      </c>
      <c r="W40" s="74">
        <v>0</v>
      </c>
      <c r="X40" s="129">
        <f t="shared" si="7"/>
        <v>0</v>
      </c>
      <c r="Y40" s="73">
        <f t="shared" si="8"/>
        <v>17</v>
      </c>
      <c r="Z40" s="75">
        <f t="shared" si="9"/>
        <v>2.7880000000000003</v>
      </c>
      <c r="AA40" s="76">
        <f t="shared" si="10"/>
        <v>13.612000000000002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</row>
    <row r="41" spans="1:57" ht="17.25" customHeight="1">
      <c r="A41" s="1">
        <v>34</v>
      </c>
      <c r="B41" s="63" t="s">
        <v>173</v>
      </c>
      <c r="C41" s="63" t="s">
        <v>158</v>
      </c>
      <c r="D41" s="64" t="s">
        <v>174</v>
      </c>
      <c r="E41" s="65" t="s">
        <v>128</v>
      </c>
      <c r="F41" s="64">
        <v>18</v>
      </c>
      <c r="G41" s="66">
        <v>70</v>
      </c>
      <c r="H41" s="67">
        <v>1.2600000000000002</v>
      </c>
      <c r="I41" s="64">
        <v>3200</v>
      </c>
      <c r="J41" s="68">
        <v>4032.0000000000009</v>
      </c>
      <c r="K41" s="69">
        <f t="shared" si="3"/>
        <v>661.24800000000016</v>
      </c>
      <c r="L41" s="64" t="s">
        <v>292</v>
      </c>
      <c r="M41" s="70">
        <v>18</v>
      </c>
      <c r="N41" s="70"/>
      <c r="O41" s="70"/>
      <c r="P41" s="65" t="s">
        <v>125</v>
      </c>
      <c r="Q41" s="71">
        <v>32</v>
      </c>
      <c r="R41" s="72">
        <v>0</v>
      </c>
      <c r="S41" s="128">
        <f t="shared" si="4"/>
        <v>3200</v>
      </c>
      <c r="T41" s="130">
        <f t="shared" si="5"/>
        <v>0.57600000000000007</v>
      </c>
      <c r="U41" s="73">
        <f t="shared" si="6"/>
        <v>1843.2000000000003</v>
      </c>
      <c r="V41" s="74">
        <v>0</v>
      </c>
      <c r="W41" s="74">
        <v>0</v>
      </c>
      <c r="X41" s="129">
        <f t="shared" si="7"/>
        <v>0</v>
      </c>
      <c r="Y41" s="73">
        <f t="shared" si="8"/>
        <v>1843.2000000000003</v>
      </c>
      <c r="Z41" s="75">
        <f t="shared" si="9"/>
        <v>302.28480000000008</v>
      </c>
      <c r="AA41" s="76">
        <f t="shared" si="10"/>
        <v>358.96320000000009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1:57" ht="17.25" customHeight="1">
      <c r="A42" s="1">
        <v>35</v>
      </c>
      <c r="B42" s="63" t="s">
        <v>175</v>
      </c>
      <c r="C42" s="63">
        <v>1</v>
      </c>
      <c r="D42" s="64" t="s">
        <v>159</v>
      </c>
      <c r="E42" s="65" t="s">
        <v>45</v>
      </c>
      <c r="F42" s="64">
        <v>2</v>
      </c>
      <c r="G42" s="66">
        <v>60</v>
      </c>
      <c r="H42" s="67">
        <v>0.12</v>
      </c>
      <c r="I42" s="64">
        <v>3200</v>
      </c>
      <c r="J42" s="68">
        <v>384</v>
      </c>
      <c r="K42" s="69">
        <f t="shared" si="3"/>
        <v>62.975999999999999</v>
      </c>
      <c r="L42" s="64" t="s">
        <v>292</v>
      </c>
      <c r="M42" s="70">
        <v>2</v>
      </c>
      <c r="N42" s="70"/>
      <c r="O42" s="70"/>
      <c r="P42" s="65" t="s">
        <v>125</v>
      </c>
      <c r="Q42" s="71">
        <v>32</v>
      </c>
      <c r="R42" s="72">
        <v>0</v>
      </c>
      <c r="S42" s="128">
        <f t="shared" si="4"/>
        <v>3200</v>
      </c>
      <c r="T42" s="130">
        <f t="shared" si="5"/>
        <v>6.4000000000000001E-2</v>
      </c>
      <c r="U42" s="73">
        <f t="shared" si="6"/>
        <v>204.8</v>
      </c>
      <c r="V42" s="74">
        <v>0</v>
      </c>
      <c r="W42" s="74">
        <v>0</v>
      </c>
      <c r="X42" s="129">
        <f t="shared" si="7"/>
        <v>0</v>
      </c>
      <c r="Y42" s="73">
        <f t="shared" si="8"/>
        <v>204.8</v>
      </c>
      <c r="Z42" s="75">
        <f t="shared" si="9"/>
        <v>33.587200000000003</v>
      </c>
      <c r="AA42" s="76">
        <f t="shared" si="10"/>
        <v>29.388799999999996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1:57" ht="17.25" customHeight="1">
      <c r="A43" s="1">
        <v>36</v>
      </c>
      <c r="B43" s="63" t="s">
        <v>176</v>
      </c>
      <c r="C43" s="63">
        <v>1</v>
      </c>
      <c r="D43" s="64" t="s">
        <v>177</v>
      </c>
      <c r="E43" s="65" t="s">
        <v>178</v>
      </c>
      <c r="F43" s="64">
        <v>1</v>
      </c>
      <c r="G43" s="66">
        <v>173</v>
      </c>
      <c r="H43" s="67">
        <v>0.17299999999999999</v>
      </c>
      <c r="I43" s="64">
        <v>3200</v>
      </c>
      <c r="J43" s="68">
        <v>553.59999999999991</v>
      </c>
      <c r="K43" s="69">
        <f t="shared" si="3"/>
        <v>90.790399999999991</v>
      </c>
      <c r="L43" s="64" t="s">
        <v>381</v>
      </c>
      <c r="M43" s="70">
        <v>1</v>
      </c>
      <c r="N43" s="70"/>
      <c r="O43" s="70"/>
      <c r="P43" s="65" t="s">
        <v>123</v>
      </c>
      <c r="Q43" s="71">
        <v>60</v>
      </c>
      <c r="R43" s="72">
        <v>0</v>
      </c>
      <c r="S43" s="128">
        <f t="shared" si="4"/>
        <v>3200</v>
      </c>
      <c r="T43" s="130">
        <f t="shared" si="5"/>
        <v>0.06</v>
      </c>
      <c r="U43" s="73">
        <f t="shared" si="6"/>
        <v>192</v>
      </c>
      <c r="V43" s="74">
        <v>0</v>
      </c>
      <c r="W43" s="74">
        <v>0</v>
      </c>
      <c r="X43" s="129">
        <f t="shared" si="7"/>
        <v>0</v>
      </c>
      <c r="Y43" s="73">
        <f t="shared" si="8"/>
        <v>192</v>
      </c>
      <c r="Z43" s="75">
        <f t="shared" si="9"/>
        <v>31.488</v>
      </c>
      <c r="AA43" s="76">
        <f t="shared" si="10"/>
        <v>59.302399999999992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1:57" ht="17.25" customHeight="1">
      <c r="A44" s="1">
        <v>37</v>
      </c>
      <c r="B44" s="63" t="s">
        <v>179</v>
      </c>
      <c r="C44" s="63">
        <v>1</v>
      </c>
      <c r="D44" s="64" t="s">
        <v>159</v>
      </c>
      <c r="E44" s="65" t="s">
        <v>45</v>
      </c>
      <c r="F44" s="64">
        <v>1</v>
      </c>
      <c r="G44" s="66">
        <v>60</v>
      </c>
      <c r="H44" s="67">
        <v>0.06</v>
      </c>
      <c r="I44" s="64">
        <v>3200</v>
      </c>
      <c r="J44" s="68">
        <v>192</v>
      </c>
      <c r="K44" s="69">
        <f t="shared" si="3"/>
        <v>31.488</v>
      </c>
      <c r="L44" s="64" t="s">
        <v>292</v>
      </c>
      <c r="M44" s="70">
        <v>1</v>
      </c>
      <c r="N44" s="70"/>
      <c r="O44" s="70"/>
      <c r="P44" s="65" t="s">
        <v>125</v>
      </c>
      <c r="Q44" s="71">
        <v>32</v>
      </c>
      <c r="R44" s="72">
        <v>0</v>
      </c>
      <c r="S44" s="128">
        <f t="shared" si="4"/>
        <v>3200</v>
      </c>
      <c r="T44" s="130">
        <f t="shared" si="5"/>
        <v>3.2000000000000001E-2</v>
      </c>
      <c r="U44" s="73">
        <f t="shared" si="6"/>
        <v>102.4</v>
      </c>
      <c r="V44" s="74">
        <v>0</v>
      </c>
      <c r="W44" s="74">
        <v>0</v>
      </c>
      <c r="X44" s="129">
        <f t="shared" si="7"/>
        <v>0</v>
      </c>
      <c r="Y44" s="73">
        <f t="shared" si="8"/>
        <v>102.4</v>
      </c>
      <c r="Z44" s="75">
        <f t="shared" si="9"/>
        <v>16.793600000000001</v>
      </c>
      <c r="AA44" s="76">
        <f t="shared" si="10"/>
        <v>14.694399999999998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1:57" ht="17.25" customHeight="1">
      <c r="A45" s="1">
        <v>38</v>
      </c>
      <c r="B45" s="63" t="s">
        <v>168</v>
      </c>
      <c r="C45" s="63">
        <v>1</v>
      </c>
      <c r="D45" s="64" t="s">
        <v>180</v>
      </c>
      <c r="E45" s="65" t="s">
        <v>170</v>
      </c>
      <c r="F45" s="64">
        <v>1</v>
      </c>
      <c r="G45" s="66">
        <v>100</v>
      </c>
      <c r="H45" s="67">
        <v>0.1</v>
      </c>
      <c r="I45" s="64">
        <v>3200</v>
      </c>
      <c r="J45" s="68">
        <v>320</v>
      </c>
      <c r="K45" s="69">
        <f t="shared" si="3"/>
        <v>52.480000000000004</v>
      </c>
      <c r="L45" s="64" t="s">
        <v>171</v>
      </c>
      <c r="M45" s="70">
        <v>1</v>
      </c>
      <c r="N45" s="70"/>
      <c r="O45" s="70"/>
      <c r="P45" s="65" t="s">
        <v>172</v>
      </c>
      <c r="Q45" s="71">
        <v>17</v>
      </c>
      <c r="R45" s="72">
        <v>0</v>
      </c>
      <c r="S45" s="128">
        <f t="shared" si="4"/>
        <v>3200</v>
      </c>
      <c r="T45" s="130">
        <f t="shared" si="5"/>
        <v>1.7000000000000001E-2</v>
      </c>
      <c r="U45" s="73">
        <f t="shared" si="6"/>
        <v>54.400000000000006</v>
      </c>
      <c r="V45" s="74">
        <v>0</v>
      </c>
      <c r="W45" s="74">
        <v>0</v>
      </c>
      <c r="X45" s="129">
        <f t="shared" si="7"/>
        <v>0</v>
      </c>
      <c r="Y45" s="73">
        <f t="shared" si="8"/>
        <v>54.400000000000006</v>
      </c>
      <c r="Z45" s="75">
        <f t="shared" si="9"/>
        <v>8.9216000000000015</v>
      </c>
      <c r="AA45" s="76">
        <f t="shared" si="10"/>
        <v>43.558400000000006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</row>
    <row r="46" spans="1:57" ht="17.25" customHeight="1">
      <c r="A46" s="1">
        <v>39</v>
      </c>
      <c r="B46" s="63" t="s">
        <v>181</v>
      </c>
      <c r="C46" s="63">
        <v>1</v>
      </c>
      <c r="D46" s="64" t="s">
        <v>131</v>
      </c>
      <c r="E46" s="65" t="s">
        <v>130</v>
      </c>
      <c r="F46" s="64">
        <v>11</v>
      </c>
      <c r="G46" s="66">
        <v>123</v>
      </c>
      <c r="H46" s="67">
        <v>1.353</v>
      </c>
      <c r="I46" s="64">
        <v>3200</v>
      </c>
      <c r="J46" s="68">
        <v>4329.6000000000004</v>
      </c>
      <c r="K46" s="69">
        <f t="shared" si="3"/>
        <v>710.0544000000001</v>
      </c>
      <c r="L46" s="64" t="s">
        <v>381</v>
      </c>
      <c r="M46" s="70">
        <v>11</v>
      </c>
      <c r="N46" s="70"/>
      <c r="O46" s="70"/>
      <c r="P46" s="65" t="s">
        <v>123</v>
      </c>
      <c r="Q46" s="71">
        <v>60</v>
      </c>
      <c r="R46" s="72">
        <v>0</v>
      </c>
      <c r="S46" s="128">
        <f t="shared" si="4"/>
        <v>3200</v>
      </c>
      <c r="T46" s="130">
        <f t="shared" si="5"/>
        <v>0.65999999999999992</v>
      </c>
      <c r="U46" s="73">
        <f t="shared" si="6"/>
        <v>2111.9999999999995</v>
      </c>
      <c r="V46" s="74">
        <v>0</v>
      </c>
      <c r="W46" s="74">
        <v>0</v>
      </c>
      <c r="X46" s="129">
        <f t="shared" si="7"/>
        <v>0</v>
      </c>
      <c r="Y46" s="73">
        <f t="shared" si="8"/>
        <v>2111.9999999999995</v>
      </c>
      <c r="Z46" s="75">
        <f t="shared" si="9"/>
        <v>346.36799999999994</v>
      </c>
      <c r="AA46" s="76">
        <f t="shared" si="10"/>
        <v>363.68640000000016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</row>
    <row r="47" spans="1:57" ht="17.25" customHeight="1">
      <c r="A47" s="1">
        <v>40</v>
      </c>
      <c r="B47" s="63" t="s">
        <v>182</v>
      </c>
      <c r="C47" s="63">
        <v>1</v>
      </c>
      <c r="D47" s="64" t="s">
        <v>183</v>
      </c>
      <c r="E47" s="65" t="s">
        <v>184</v>
      </c>
      <c r="F47" s="64">
        <v>1</v>
      </c>
      <c r="G47" s="66">
        <v>52</v>
      </c>
      <c r="H47" s="67">
        <v>5.1999999999999998E-2</v>
      </c>
      <c r="I47" s="64">
        <v>3200</v>
      </c>
      <c r="J47" s="68">
        <v>166.4</v>
      </c>
      <c r="K47" s="69">
        <f t="shared" si="3"/>
        <v>27.289600000000004</v>
      </c>
      <c r="L47" s="64" t="s">
        <v>171</v>
      </c>
      <c r="M47" s="70">
        <v>1</v>
      </c>
      <c r="N47" s="70"/>
      <c r="O47" s="70"/>
      <c r="P47" s="65" t="s">
        <v>172</v>
      </c>
      <c r="Q47" s="71">
        <v>17</v>
      </c>
      <c r="R47" s="72">
        <v>0</v>
      </c>
      <c r="S47" s="128">
        <f t="shared" si="4"/>
        <v>3200</v>
      </c>
      <c r="T47" s="130">
        <f t="shared" si="5"/>
        <v>1.7000000000000001E-2</v>
      </c>
      <c r="U47" s="73">
        <f t="shared" si="6"/>
        <v>54.400000000000006</v>
      </c>
      <c r="V47" s="74">
        <v>0</v>
      </c>
      <c r="W47" s="74">
        <v>0</v>
      </c>
      <c r="X47" s="129">
        <f t="shared" si="7"/>
        <v>0</v>
      </c>
      <c r="Y47" s="73">
        <f t="shared" si="8"/>
        <v>54.400000000000006</v>
      </c>
      <c r="Z47" s="75">
        <f t="shared" si="9"/>
        <v>8.9216000000000015</v>
      </c>
      <c r="AA47" s="76">
        <f t="shared" si="10"/>
        <v>18.368000000000002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</row>
    <row r="48" spans="1:57" ht="17.25" customHeight="1">
      <c r="A48" s="1">
        <v>41</v>
      </c>
      <c r="B48" s="63" t="s">
        <v>185</v>
      </c>
      <c r="C48" s="63">
        <v>1</v>
      </c>
      <c r="D48" s="64" t="s">
        <v>186</v>
      </c>
      <c r="E48" s="65" t="s">
        <v>124</v>
      </c>
      <c r="F48" s="64">
        <v>6</v>
      </c>
      <c r="G48" s="66">
        <v>86</v>
      </c>
      <c r="H48" s="67">
        <v>0.51600000000000001</v>
      </c>
      <c r="I48" s="64">
        <v>3200</v>
      </c>
      <c r="J48" s="68">
        <v>1651.2</v>
      </c>
      <c r="K48" s="69">
        <f t="shared" si="3"/>
        <v>270.79680000000002</v>
      </c>
      <c r="L48" s="64" t="s">
        <v>292</v>
      </c>
      <c r="M48" s="70">
        <v>6</v>
      </c>
      <c r="N48" s="70"/>
      <c r="O48" s="70"/>
      <c r="P48" s="65" t="s">
        <v>125</v>
      </c>
      <c r="Q48" s="71">
        <v>32</v>
      </c>
      <c r="R48" s="72">
        <v>0</v>
      </c>
      <c r="S48" s="128">
        <f t="shared" si="4"/>
        <v>3200</v>
      </c>
      <c r="T48" s="130">
        <f t="shared" si="5"/>
        <v>0.192</v>
      </c>
      <c r="U48" s="73">
        <f t="shared" si="6"/>
        <v>614.4</v>
      </c>
      <c r="V48" s="74">
        <v>0</v>
      </c>
      <c r="W48" s="74">
        <v>0</v>
      </c>
      <c r="X48" s="129">
        <f t="shared" si="7"/>
        <v>0</v>
      </c>
      <c r="Y48" s="73">
        <f t="shared" si="8"/>
        <v>614.4</v>
      </c>
      <c r="Z48" s="75">
        <f t="shared" si="9"/>
        <v>100.7616</v>
      </c>
      <c r="AA48" s="76">
        <f t="shared" si="10"/>
        <v>170.03520000000003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</row>
    <row r="49" spans="1:57" ht="17.25" customHeight="1">
      <c r="A49" s="1">
        <v>42</v>
      </c>
      <c r="B49" s="63" t="s">
        <v>185</v>
      </c>
      <c r="C49" s="63">
        <v>1</v>
      </c>
      <c r="D49" s="64" t="s">
        <v>187</v>
      </c>
      <c r="E49" s="65" t="s">
        <v>188</v>
      </c>
      <c r="F49" s="64">
        <v>1</v>
      </c>
      <c r="G49" s="66">
        <v>57</v>
      </c>
      <c r="H49" s="67">
        <v>5.7000000000000002E-2</v>
      </c>
      <c r="I49" s="64">
        <v>3200</v>
      </c>
      <c r="J49" s="68">
        <v>182.4</v>
      </c>
      <c r="K49" s="69">
        <f t="shared" si="3"/>
        <v>29.913600000000002</v>
      </c>
      <c r="L49" s="64" t="s">
        <v>287</v>
      </c>
      <c r="M49" s="70">
        <v>1</v>
      </c>
      <c r="N49" s="70"/>
      <c r="O49" s="70"/>
      <c r="P49" s="65" t="s">
        <v>116</v>
      </c>
      <c r="Q49" s="71">
        <v>16</v>
      </c>
      <c r="R49" s="72">
        <v>0</v>
      </c>
      <c r="S49" s="128">
        <f t="shared" si="4"/>
        <v>3200</v>
      </c>
      <c r="T49" s="130">
        <f t="shared" si="5"/>
        <v>1.6E-2</v>
      </c>
      <c r="U49" s="73">
        <f t="shared" si="6"/>
        <v>51.2</v>
      </c>
      <c r="V49" s="74">
        <v>0</v>
      </c>
      <c r="W49" s="74">
        <v>0</v>
      </c>
      <c r="X49" s="129">
        <f t="shared" si="7"/>
        <v>0</v>
      </c>
      <c r="Y49" s="73">
        <f t="shared" si="8"/>
        <v>51.2</v>
      </c>
      <c r="Z49" s="75">
        <f t="shared" si="9"/>
        <v>8.3968000000000007</v>
      </c>
      <c r="AA49" s="76">
        <f t="shared" si="10"/>
        <v>21.516800000000003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</row>
    <row r="50" spans="1:57" ht="17.25" customHeight="1">
      <c r="A50" s="1">
        <v>43</v>
      </c>
      <c r="B50" s="63" t="s">
        <v>189</v>
      </c>
      <c r="C50" s="63">
        <v>1</v>
      </c>
      <c r="D50" s="64" t="s">
        <v>121</v>
      </c>
      <c r="E50" s="65" t="s">
        <v>122</v>
      </c>
      <c r="F50" s="64">
        <v>8</v>
      </c>
      <c r="G50" s="66">
        <v>140</v>
      </c>
      <c r="H50" s="67">
        <v>1.1200000000000001</v>
      </c>
      <c r="I50" s="64">
        <v>3200</v>
      </c>
      <c r="J50" s="68">
        <v>3584.0000000000005</v>
      </c>
      <c r="K50" s="69">
        <f t="shared" si="3"/>
        <v>587.77600000000007</v>
      </c>
      <c r="L50" s="64" t="s">
        <v>294</v>
      </c>
      <c r="M50" s="70">
        <v>8</v>
      </c>
      <c r="N50" s="70"/>
      <c r="O50" s="70"/>
      <c r="P50" s="65" t="s">
        <v>143</v>
      </c>
      <c r="Q50" s="71">
        <v>50</v>
      </c>
      <c r="R50" s="72">
        <v>0</v>
      </c>
      <c r="S50" s="128">
        <f t="shared" si="4"/>
        <v>3200</v>
      </c>
      <c r="T50" s="130">
        <f t="shared" si="5"/>
        <v>0.4</v>
      </c>
      <c r="U50" s="73">
        <f t="shared" si="6"/>
        <v>1280</v>
      </c>
      <c r="V50" s="74">
        <v>0</v>
      </c>
      <c r="W50" s="74">
        <v>0</v>
      </c>
      <c r="X50" s="129">
        <f t="shared" si="7"/>
        <v>0</v>
      </c>
      <c r="Y50" s="73">
        <f t="shared" si="8"/>
        <v>1280</v>
      </c>
      <c r="Z50" s="75">
        <f t="shared" si="9"/>
        <v>209.92000000000002</v>
      </c>
      <c r="AA50" s="76">
        <f t="shared" si="10"/>
        <v>377.85600000000005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</row>
    <row r="51" spans="1:57" ht="17.25" customHeight="1">
      <c r="A51" s="1">
        <v>44</v>
      </c>
      <c r="B51" s="63" t="s">
        <v>190</v>
      </c>
      <c r="C51" s="63">
        <v>1</v>
      </c>
      <c r="D51" s="64" t="s">
        <v>191</v>
      </c>
      <c r="E51" s="65" t="s">
        <v>192</v>
      </c>
      <c r="F51" s="64">
        <v>3</v>
      </c>
      <c r="G51" s="66">
        <v>94</v>
      </c>
      <c r="H51" s="67">
        <v>0.28200000000000003</v>
      </c>
      <c r="I51" s="64">
        <v>3200</v>
      </c>
      <c r="J51" s="68">
        <v>902.40000000000009</v>
      </c>
      <c r="K51" s="69">
        <f t="shared" si="3"/>
        <v>147.99360000000001</v>
      </c>
      <c r="L51" s="64" t="s">
        <v>292</v>
      </c>
      <c r="M51" s="70">
        <v>3</v>
      </c>
      <c r="N51" s="70"/>
      <c r="O51" s="70"/>
      <c r="P51" s="65" t="s">
        <v>125</v>
      </c>
      <c r="Q51" s="71">
        <v>32</v>
      </c>
      <c r="R51" s="72">
        <v>0</v>
      </c>
      <c r="S51" s="128">
        <f t="shared" si="4"/>
        <v>3200</v>
      </c>
      <c r="T51" s="130">
        <f t="shared" si="5"/>
        <v>9.6000000000000002E-2</v>
      </c>
      <c r="U51" s="73">
        <f t="shared" si="6"/>
        <v>307.2</v>
      </c>
      <c r="V51" s="74">
        <v>0</v>
      </c>
      <c r="W51" s="74">
        <v>0</v>
      </c>
      <c r="X51" s="129">
        <f t="shared" si="7"/>
        <v>0</v>
      </c>
      <c r="Y51" s="73">
        <f t="shared" si="8"/>
        <v>307.2</v>
      </c>
      <c r="Z51" s="75">
        <f t="shared" si="9"/>
        <v>50.380800000000001</v>
      </c>
      <c r="AA51" s="76">
        <f t="shared" si="10"/>
        <v>97.612800000000021</v>
      </c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</row>
    <row r="52" spans="1:57" ht="17.25" customHeight="1">
      <c r="A52" s="1">
        <v>45</v>
      </c>
      <c r="B52" s="63" t="s">
        <v>193</v>
      </c>
      <c r="C52" s="63">
        <v>1</v>
      </c>
      <c r="D52" s="64" t="s">
        <v>194</v>
      </c>
      <c r="E52" s="65" t="s">
        <v>195</v>
      </c>
      <c r="F52" s="64">
        <v>1</v>
      </c>
      <c r="G52" s="66">
        <v>65</v>
      </c>
      <c r="H52" s="67">
        <v>6.5000000000000002E-2</v>
      </c>
      <c r="I52" s="64">
        <v>3200</v>
      </c>
      <c r="J52" s="68">
        <v>208</v>
      </c>
      <c r="K52" s="69">
        <f t="shared" si="3"/>
        <v>34.112000000000002</v>
      </c>
      <c r="L52" s="64" t="s">
        <v>171</v>
      </c>
      <c r="M52" s="70">
        <v>1</v>
      </c>
      <c r="N52" s="70"/>
      <c r="O52" s="70"/>
      <c r="P52" s="65" t="s">
        <v>172</v>
      </c>
      <c r="Q52" s="71">
        <v>17</v>
      </c>
      <c r="R52" s="72">
        <v>0</v>
      </c>
      <c r="S52" s="128">
        <f t="shared" si="4"/>
        <v>3200</v>
      </c>
      <c r="T52" s="130">
        <f t="shared" si="5"/>
        <v>1.7000000000000001E-2</v>
      </c>
      <c r="U52" s="73">
        <f t="shared" si="6"/>
        <v>54.400000000000006</v>
      </c>
      <c r="V52" s="74">
        <v>0</v>
      </c>
      <c r="W52" s="74">
        <v>0</v>
      </c>
      <c r="X52" s="129">
        <f t="shared" si="7"/>
        <v>0</v>
      </c>
      <c r="Y52" s="73">
        <f t="shared" si="8"/>
        <v>54.400000000000006</v>
      </c>
      <c r="Z52" s="75">
        <f t="shared" si="9"/>
        <v>8.9216000000000015</v>
      </c>
      <c r="AA52" s="76">
        <f t="shared" si="10"/>
        <v>25.1904</v>
      </c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</row>
    <row r="53" spans="1:57" ht="17.25" customHeight="1">
      <c r="A53" s="1">
        <v>46</v>
      </c>
      <c r="B53" s="63" t="s">
        <v>74</v>
      </c>
      <c r="C53" s="63">
        <v>1</v>
      </c>
      <c r="D53" s="64" t="s">
        <v>196</v>
      </c>
      <c r="E53" s="65" t="s">
        <v>197</v>
      </c>
      <c r="F53" s="64">
        <v>1</v>
      </c>
      <c r="G53" s="66">
        <v>30</v>
      </c>
      <c r="H53" s="67">
        <v>0.03</v>
      </c>
      <c r="I53" s="64">
        <v>3200</v>
      </c>
      <c r="J53" s="68">
        <v>96</v>
      </c>
      <c r="K53" s="69">
        <f t="shared" si="3"/>
        <v>15.744</v>
      </c>
      <c r="L53" s="64" t="s">
        <v>287</v>
      </c>
      <c r="M53" s="70">
        <v>1</v>
      </c>
      <c r="N53" s="70"/>
      <c r="O53" s="70"/>
      <c r="P53" s="65" t="s">
        <v>116</v>
      </c>
      <c r="Q53" s="71">
        <v>16</v>
      </c>
      <c r="R53" s="72">
        <v>0</v>
      </c>
      <c r="S53" s="128">
        <f t="shared" si="4"/>
        <v>3200</v>
      </c>
      <c r="T53" s="130">
        <f t="shared" si="5"/>
        <v>1.6E-2</v>
      </c>
      <c r="U53" s="73">
        <f t="shared" si="6"/>
        <v>51.2</v>
      </c>
      <c r="V53" s="74">
        <v>0</v>
      </c>
      <c r="W53" s="74">
        <v>0</v>
      </c>
      <c r="X53" s="129">
        <f t="shared" si="7"/>
        <v>0</v>
      </c>
      <c r="Y53" s="73">
        <f t="shared" si="8"/>
        <v>51.2</v>
      </c>
      <c r="Z53" s="75">
        <f t="shared" si="9"/>
        <v>8.3968000000000007</v>
      </c>
      <c r="AA53" s="76">
        <f t="shared" si="10"/>
        <v>7.3471999999999991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</row>
    <row r="54" spans="1:57" ht="17.25" customHeight="1">
      <c r="A54" s="1">
        <v>47</v>
      </c>
      <c r="B54" s="63" t="s">
        <v>74</v>
      </c>
      <c r="C54" s="63">
        <v>1</v>
      </c>
      <c r="D54" s="64" t="s">
        <v>198</v>
      </c>
      <c r="E54" s="65" t="s">
        <v>45</v>
      </c>
      <c r="F54" s="64">
        <v>1</v>
      </c>
      <c r="G54" s="66">
        <v>60</v>
      </c>
      <c r="H54" s="67">
        <v>0.06</v>
      </c>
      <c r="I54" s="64">
        <v>3200</v>
      </c>
      <c r="J54" s="68">
        <v>192</v>
      </c>
      <c r="K54" s="69">
        <f t="shared" si="3"/>
        <v>31.488</v>
      </c>
      <c r="L54" s="64" t="s">
        <v>292</v>
      </c>
      <c r="M54" s="70">
        <v>1</v>
      </c>
      <c r="N54" s="70"/>
      <c r="O54" s="70"/>
      <c r="P54" s="65" t="s">
        <v>125</v>
      </c>
      <c r="Q54" s="71">
        <v>32</v>
      </c>
      <c r="R54" s="72">
        <v>0</v>
      </c>
      <c r="S54" s="128">
        <f t="shared" si="4"/>
        <v>3200</v>
      </c>
      <c r="T54" s="130">
        <f t="shared" si="5"/>
        <v>3.2000000000000001E-2</v>
      </c>
      <c r="U54" s="73">
        <f t="shared" si="6"/>
        <v>102.4</v>
      </c>
      <c r="V54" s="74">
        <v>0</v>
      </c>
      <c r="W54" s="74">
        <v>0</v>
      </c>
      <c r="X54" s="129">
        <f t="shared" si="7"/>
        <v>0</v>
      </c>
      <c r="Y54" s="73">
        <f t="shared" si="8"/>
        <v>102.4</v>
      </c>
      <c r="Z54" s="75">
        <f t="shared" si="9"/>
        <v>16.793600000000001</v>
      </c>
      <c r="AA54" s="76">
        <f t="shared" si="10"/>
        <v>14.694399999999998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</row>
    <row r="55" spans="1:57" ht="17.25" customHeight="1">
      <c r="A55" s="1">
        <v>48</v>
      </c>
      <c r="B55" s="63" t="s">
        <v>199</v>
      </c>
      <c r="C55" s="63">
        <v>1</v>
      </c>
      <c r="D55" s="64" t="s">
        <v>200</v>
      </c>
      <c r="E55" s="65" t="s">
        <v>124</v>
      </c>
      <c r="F55" s="64">
        <v>1</v>
      </c>
      <c r="G55" s="66">
        <v>86</v>
      </c>
      <c r="H55" s="67">
        <v>8.5999999999999993E-2</v>
      </c>
      <c r="I55" s="64">
        <v>3200</v>
      </c>
      <c r="J55" s="68">
        <v>275.2</v>
      </c>
      <c r="K55" s="69">
        <f t="shared" si="3"/>
        <v>45.132800000000003</v>
      </c>
      <c r="L55" s="64" t="s">
        <v>292</v>
      </c>
      <c r="M55" s="70">
        <v>1</v>
      </c>
      <c r="N55" s="70"/>
      <c r="O55" s="70"/>
      <c r="P55" s="65" t="s">
        <v>125</v>
      </c>
      <c r="Q55" s="71">
        <v>32</v>
      </c>
      <c r="R55" s="72">
        <v>0</v>
      </c>
      <c r="S55" s="128">
        <f t="shared" si="4"/>
        <v>3200</v>
      </c>
      <c r="T55" s="130">
        <f t="shared" si="5"/>
        <v>3.2000000000000001E-2</v>
      </c>
      <c r="U55" s="73">
        <f t="shared" si="6"/>
        <v>102.4</v>
      </c>
      <c r="V55" s="74">
        <v>0</v>
      </c>
      <c r="W55" s="74">
        <v>0</v>
      </c>
      <c r="X55" s="129">
        <f t="shared" si="7"/>
        <v>0</v>
      </c>
      <c r="Y55" s="73">
        <f t="shared" si="8"/>
        <v>102.4</v>
      </c>
      <c r="Z55" s="75">
        <f t="shared" si="9"/>
        <v>16.793600000000001</v>
      </c>
      <c r="AA55" s="76">
        <f t="shared" si="10"/>
        <v>28.339200000000002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</row>
    <row r="56" spans="1:57" ht="17.25" customHeight="1">
      <c r="A56" s="1">
        <v>49</v>
      </c>
      <c r="B56" s="63" t="s">
        <v>190</v>
      </c>
      <c r="C56" s="63">
        <v>1</v>
      </c>
      <c r="D56" s="64" t="s">
        <v>201</v>
      </c>
      <c r="E56" s="65" t="s">
        <v>202</v>
      </c>
      <c r="F56" s="64">
        <v>1</v>
      </c>
      <c r="G56" s="66">
        <v>50</v>
      </c>
      <c r="H56" s="67">
        <v>0.05</v>
      </c>
      <c r="I56" s="64">
        <v>3200</v>
      </c>
      <c r="J56" s="68">
        <v>160</v>
      </c>
      <c r="K56" s="69">
        <f t="shared" si="3"/>
        <v>26.240000000000002</v>
      </c>
      <c r="L56" s="64" t="s">
        <v>287</v>
      </c>
      <c r="M56" s="70">
        <v>1</v>
      </c>
      <c r="N56" s="70"/>
      <c r="O56" s="70"/>
      <c r="P56" s="65" t="s">
        <v>116</v>
      </c>
      <c r="Q56" s="71">
        <v>16</v>
      </c>
      <c r="R56" s="72">
        <v>0</v>
      </c>
      <c r="S56" s="128">
        <f t="shared" si="4"/>
        <v>3200</v>
      </c>
      <c r="T56" s="130">
        <f t="shared" si="5"/>
        <v>1.6E-2</v>
      </c>
      <c r="U56" s="73">
        <f t="shared" si="6"/>
        <v>51.2</v>
      </c>
      <c r="V56" s="74">
        <v>0</v>
      </c>
      <c r="W56" s="74">
        <v>0</v>
      </c>
      <c r="X56" s="129">
        <f t="shared" si="7"/>
        <v>0</v>
      </c>
      <c r="Y56" s="73">
        <f t="shared" si="8"/>
        <v>51.2</v>
      </c>
      <c r="Z56" s="75">
        <f t="shared" si="9"/>
        <v>8.3968000000000007</v>
      </c>
      <c r="AA56" s="76">
        <f t="shared" si="10"/>
        <v>17.843200000000003</v>
      </c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</row>
    <row r="57" spans="1:57" ht="17.25" customHeight="1">
      <c r="A57" s="1">
        <v>50</v>
      </c>
      <c r="B57" s="63" t="s">
        <v>203</v>
      </c>
      <c r="C57" s="63">
        <v>1</v>
      </c>
      <c r="D57" s="64" t="s">
        <v>121</v>
      </c>
      <c r="E57" s="65" t="s">
        <v>122</v>
      </c>
      <c r="F57" s="64">
        <v>12</v>
      </c>
      <c r="G57" s="66">
        <v>140</v>
      </c>
      <c r="H57" s="67">
        <v>1.6800000000000002</v>
      </c>
      <c r="I57" s="64">
        <v>3200</v>
      </c>
      <c r="J57" s="68">
        <v>5376.0000000000009</v>
      </c>
      <c r="K57" s="69">
        <f t="shared" si="3"/>
        <v>881.66400000000021</v>
      </c>
      <c r="L57" s="64" t="s">
        <v>294</v>
      </c>
      <c r="M57" s="70">
        <v>12</v>
      </c>
      <c r="N57" s="70"/>
      <c r="O57" s="70"/>
      <c r="P57" s="65" t="s">
        <v>143</v>
      </c>
      <c r="Q57" s="71">
        <v>50</v>
      </c>
      <c r="R57" s="72">
        <v>0</v>
      </c>
      <c r="S57" s="128">
        <f t="shared" si="4"/>
        <v>3200</v>
      </c>
      <c r="T57" s="130">
        <f t="shared" si="5"/>
        <v>0.60000000000000009</v>
      </c>
      <c r="U57" s="73">
        <f t="shared" si="6"/>
        <v>1920.0000000000002</v>
      </c>
      <c r="V57" s="74">
        <v>0</v>
      </c>
      <c r="W57" s="74">
        <v>0</v>
      </c>
      <c r="X57" s="129">
        <f t="shared" si="7"/>
        <v>0</v>
      </c>
      <c r="Y57" s="73">
        <f t="shared" si="8"/>
        <v>1920.0000000000002</v>
      </c>
      <c r="Z57" s="75">
        <f t="shared" si="9"/>
        <v>314.88000000000005</v>
      </c>
      <c r="AA57" s="76">
        <f t="shared" si="10"/>
        <v>566.78400000000011</v>
      </c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</row>
    <row r="58" spans="1:57" ht="17.25" customHeight="1">
      <c r="A58" s="1">
        <v>51</v>
      </c>
      <c r="B58" s="63" t="s">
        <v>204</v>
      </c>
      <c r="C58" s="63">
        <v>1</v>
      </c>
      <c r="D58" s="64" t="s">
        <v>121</v>
      </c>
      <c r="E58" s="65" t="s">
        <v>122</v>
      </c>
      <c r="F58" s="64">
        <v>2</v>
      </c>
      <c r="G58" s="66">
        <v>140</v>
      </c>
      <c r="H58" s="67">
        <v>0.28000000000000003</v>
      </c>
      <c r="I58" s="64">
        <v>3200</v>
      </c>
      <c r="J58" s="68">
        <v>896.00000000000011</v>
      </c>
      <c r="K58" s="69">
        <f t="shared" si="3"/>
        <v>146.94400000000002</v>
      </c>
      <c r="L58" s="64" t="s">
        <v>294</v>
      </c>
      <c r="M58" s="70">
        <v>2</v>
      </c>
      <c r="N58" s="70"/>
      <c r="O58" s="70"/>
      <c r="P58" s="65" t="s">
        <v>143</v>
      </c>
      <c r="Q58" s="71">
        <v>50</v>
      </c>
      <c r="R58" s="72">
        <v>0</v>
      </c>
      <c r="S58" s="128">
        <f t="shared" si="4"/>
        <v>3200</v>
      </c>
      <c r="T58" s="130">
        <f t="shared" si="5"/>
        <v>0.1</v>
      </c>
      <c r="U58" s="73">
        <f t="shared" si="6"/>
        <v>320</v>
      </c>
      <c r="V58" s="74">
        <v>0</v>
      </c>
      <c r="W58" s="74">
        <v>0</v>
      </c>
      <c r="X58" s="129">
        <f t="shared" si="7"/>
        <v>0</v>
      </c>
      <c r="Y58" s="73">
        <f t="shared" si="8"/>
        <v>320</v>
      </c>
      <c r="Z58" s="75">
        <f t="shared" si="9"/>
        <v>52.480000000000004</v>
      </c>
      <c r="AA58" s="76">
        <f t="shared" si="10"/>
        <v>94.464000000000013</v>
      </c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</row>
    <row r="59" spans="1:57" ht="17.25" customHeight="1">
      <c r="A59" s="1">
        <v>52</v>
      </c>
      <c r="B59" s="63" t="s">
        <v>205</v>
      </c>
      <c r="C59" s="63">
        <v>1</v>
      </c>
      <c r="D59" s="64" t="s">
        <v>174</v>
      </c>
      <c r="E59" s="65" t="s">
        <v>128</v>
      </c>
      <c r="F59" s="64">
        <v>9</v>
      </c>
      <c r="G59" s="66">
        <v>70</v>
      </c>
      <c r="H59" s="67">
        <v>0.63000000000000012</v>
      </c>
      <c r="I59" s="64">
        <v>3200</v>
      </c>
      <c r="J59" s="68">
        <v>2016.0000000000005</v>
      </c>
      <c r="K59" s="69">
        <f t="shared" si="3"/>
        <v>330.62400000000008</v>
      </c>
      <c r="L59" s="64" t="s">
        <v>292</v>
      </c>
      <c r="M59" s="70">
        <v>9</v>
      </c>
      <c r="N59" s="70"/>
      <c r="O59" s="70"/>
      <c r="P59" s="65" t="s">
        <v>125</v>
      </c>
      <c r="Q59" s="71">
        <v>32</v>
      </c>
      <c r="R59" s="72">
        <v>0</v>
      </c>
      <c r="S59" s="128">
        <f t="shared" si="4"/>
        <v>3200</v>
      </c>
      <c r="T59" s="130">
        <f t="shared" si="5"/>
        <v>0.28800000000000003</v>
      </c>
      <c r="U59" s="73">
        <f t="shared" si="6"/>
        <v>921.60000000000014</v>
      </c>
      <c r="V59" s="74">
        <v>0</v>
      </c>
      <c r="W59" s="74">
        <v>0</v>
      </c>
      <c r="X59" s="129">
        <f t="shared" si="7"/>
        <v>0</v>
      </c>
      <c r="Y59" s="73">
        <f t="shared" si="8"/>
        <v>921.60000000000014</v>
      </c>
      <c r="Z59" s="75">
        <f t="shared" si="9"/>
        <v>151.14240000000004</v>
      </c>
      <c r="AA59" s="76">
        <f t="shared" si="10"/>
        <v>179.48160000000004</v>
      </c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</row>
    <row r="60" spans="1:57" ht="17.25" customHeight="1">
      <c r="A60" s="1">
        <v>53</v>
      </c>
      <c r="B60" s="63" t="s">
        <v>206</v>
      </c>
      <c r="C60" s="63">
        <v>1</v>
      </c>
      <c r="D60" s="64" t="s">
        <v>141</v>
      </c>
      <c r="E60" s="65" t="s">
        <v>142</v>
      </c>
      <c r="F60" s="64">
        <v>2</v>
      </c>
      <c r="G60" s="66">
        <v>88</v>
      </c>
      <c r="H60" s="67">
        <v>0.17599999999999999</v>
      </c>
      <c r="I60" s="64">
        <v>3200</v>
      </c>
      <c r="J60" s="68">
        <v>563.19999999999993</v>
      </c>
      <c r="K60" s="69">
        <f t="shared" si="3"/>
        <v>92.364799999999988</v>
      </c>
      <c r="L60" s="64" t="s">
        <v>294</v>
      </c>
      <c r="M60" s="70">
        <v>2</v>
      </c>
      <c r="N60" s="70"/>
      <c r="O60" s="70"/>
      <c r="P60" s="65" t="s">
        <v>143</v>
      </c>
      <c r="Q60" s="71">
        <v>50</v>
      </c>
      <c r="R60" s="72">
        <v>0</v>
      </c>
      <c r="S60" s="128">
        <f t="shared" si="4"/>
        <v>3200</v>
      </c>
      <c r="T60" s="130">
        <f t="shared" si="5"/>
        <v>0.1</v>
      </c>
      <c r="U60" s="73">
        <f t="shared" si="6"/>
        <v>320</v>
      </c>
      <c r="V60" s="74">
        <v>0</v>
      </c>
      <c r="W60" s="74">
        <v>0</v>
      </c>
      <c r="X60" s="129">
        <f t="shared" si="7"/>
        <v>0</v>
      </c>
      <c r="Y60" s="73">
        <f t="shared" si="8"/>
        <v>320</v>
      </c>
      <c r="Z60" s="75">
        <f t="shared" si="9"/>
        <v>52.480000000000004</v>
      </c>
      <c r="AA60" s="76">
        <f t="shared" si="10"/>
        <v>39.884799999999984</v>
      </c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</row>
    <row r="61" spans="1:57" ht="17.25" customHeight="1">
      <c r="A61" s="1">
        <v>54</v>
      </c>
      <c r="B61" s="63" t="s">
        <v>207</v>
      </c>
      <c r="C61" s="63">
        <v>1</v>
      </c>
      <c r="D61" s="64" t="s">
        <v>121</v>
      </c>
      <c r="E61" s="65" t="s">
        <v>122</v>
      </c>
      <c r="F61" s="64">
        <v>2</v>
      </c>
      <c r="G61" s="66">
        <v>140</v>
      </c>
      <c r="H61" s="67">
        <v>0.28000000000000003</v>
      </c>
      <c r="I61" s="64">
        <v>3200</v>
      </c>
      <c r="J61" s="68">
        <v>896.00000000000011</v>
      </c>
      <c r="K61" s="69">
        <f t="shared" si="3"/>
        <v>146.94400000000002</v>
      </c>
      <c r="L61" s="64" t="s">
        <v>294</v>
      </c>
      <c r="M61" s="70">
        <v>2</v>
      </c>
      <c r="N61" s="70"/>
      <c r="O61" s="70"/>
      <c r="P61" s="65" t="s">
        <v>143</v>
      </c>
      <c r="Q61" s="71">
        <v>50</v>
      </c>
      <c r="R61" s="72">
        <v>0</v>
      </c>
      <c r="S61" s="128">
        <f t="shared" si="4"/>
        <v>3200</v>
      </c>
      <c r="T61" s="130">
        <f t="shared" si="5"/>
        <v>0.1</v>
      </c>
      <c r="U61" s="73">
        <f t="shared" si="6"/>
        <v>320</v>
      </c>
      <c r="V61" s="74">
        <v>0</v>
      </c>
      <c r="W61" s="74">
        <v>0</v>
      </c>
      <c r="X61" s="129">
        <f t="shared" si="7"/>
        <v>0</v>
      </c>
      <c r="Y61" s="73">
        <f t="shared" si="8"/>
        <v>320</v>
      </c>
      <c r="Z61" s="75">
        <f t="shared" si="9"/>
        <v>52.480000000000004</v>
      </c>
      <c r="AA61" s="76">
        <f t="shared" si="10"/>
        <v>94.464000000000013</v>
      </c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</row>
    <row r="62" spans="1:57" ht="17.25" customHeight="1">
      <c r="A62" s="1">
        <v>55</v>
      </c>
      <c r="B62" s="63" t="s">
        <v>208</v>
      </c>
      <c r="C62" s="63">
        <v>1</v>
      </c>
      <c r="D62" s="64" t="s">
        <v>129</v>
      </c>
      <c r="E62" s="65" t="s">
        <v>130</v>
      </c>
      <c r="F62" s="64">
        <v>8</v>
      </c>
      <c r="G62" s="66">
        <v>123</v>
      </c>
      <c r="H62" s="67">
        <v>0.98399999999999999</v>
      </c>
      <c r="I62" s="64">
        <v>3200</v>
      </c>
      <c r="J62" s="68">
        <v>3148.8</v>
      </c>
      <c r="K62" s="69">
        <f t="shared" si="3"/>
        <v>516.40320000000008</v>
      </c>
      <c r="L62" s="64" t="s">
        <v>295</v>
      </c>
      <c r="M62" s="70">
        <v>8</v>
      </c>
      <c r="N62" s="70"/>
      <c r="O62" s="70"/>
      <c r="P62" s="65" t="s">
        <v>123</v>
      </c>
      <c r="Q62" s="71">
        <v>64</v>
      </c>
      <c r="R62" s="72">
        <v>0</v>
      </c>
      <c r="S62" s="128">
        <f t="shared" si="4"/>
        <v>3200</v>
      </c>
      <c r="T62" s="130">
        <f t="shared" si="5"/>
        <v>0.51200000000000001</v>
      </c>
      <c r="U62" s="73">
        <f t="shared" si="6"/>
        <v>1638.4</v>
      </c>
      <c r="V62" s="74">
        <v>0</v>
      </c>
      <c r="W62" s="74">
        <v>0</v>
      </c>
      <c r="X62" s="129">
        <f t="shared" si="7"/>
        <v>0</v>
      </c>
      <c r="Y62" s="73">
        <f t="shared" si="8"/>
        <v>1638.4</v>
      </c>
      <c r="Z62" s="75">
        <f t="shared" si="9"/>
        <v>268.69760000000002</v>
      </c>
      <c r="AA62" s="76">
        <f t="shared" si="10"/>
        <v>247.70560000000006</v>
      </c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</row>
    <row r="63" spans="1:57" ht="17.25" customHeight="1">
      <c r="A63" s="1">
        <v>56</v>
      </c>
      <c r="B63" s="63" t="s">
        <v>209</v>
      </c>
      <c r="C63" s="63">
        <v>1</v>
      </c>
      <c r="D63" s="64" t="s">
        <v>174</v>
      </c>
      <c r="E63" s="65" t="s">
        <v>128</v>
      </c>
      <c r="F63" s="64">
        <v>10</v>
      </c>
      <c r="G63" s="66">
        <v>70</v>
      </c>
      <c r="H63" s="67">
        <v>0.70000000000000007</v>
      </c>
      <c r="I63" s="64">
        <v>3200</v>
      </c>
      <c r="J63" s="68">
        <v>2240</v>
      </c>
      <c r="K63" s="69">
        <f t="shared" si="3"/>
        <v>367.36</v>
      </c>
      <c r="L63" s="64" t="s">
        <v>292</v>
      </c>
      <c r="M63" s="70">
        <v>10</v>
      </c>
      <c r="N63" s="70"/>
      <c r="O63" s="70"/>
      <c r="P63" s="65" t="s">
        <v>125</v>
      </c>
      <c r="Q63" s="71">
        <v>32</v>
      </c>
      <c r="R63" s="72">
        <v>0</v>
      </c>
      <c r="S63" s="128">
        <f t="shared" si="4"/>
        <v>3200</v>
      </c>
      <c r="T63" s="130">
        <f t="shared" si="5"/>
        <v>0.32</v>
      </c>
      <c r="U63" s="73">
        <f t="shared" si="6"/>
        <v>1024</v>
      </c>
      <c r="V63" s="74">
        <v>0</v>
      </c>
      <c r="W63" s="74">
        <v>0</v>
      </c>
      <c r="X63" s="129">
        <f t="shared" si="7"/>
        <v>0</v>
      </c>
      <c r="Y63" s="73">
        <f t="shared" si="8"/>
        <v>1024</v>
      </c>
      <c r="Z63" s="75">
        <f t="shared" si="9"/>
        <v>167.93600000000001</v>
      </c>
      <c r="AA63" s="76">
        <f t="shared" si="10"/>
        <v>199.42400000000001</v>
      </c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1:57" ht="17.25" customHeight="1">
      <c r="A64" s="1">
        <v>57</v>
      </c>
      <c r="B64" s="63" t="s">
        <v>210</v>
      </c>
      <c r="C64" s="63">
        <v>1</v>
      </c>
      <c r="D64" s="64" t="s">
        <v>198</v>
      </c>
      <c r="E64" s="65" t="s">
        <v>45</v>
      </c>
      <c r="F64" s="64">
        <v>1</v>
      </c>
      <c r="G64" s="66">
        <v>60</v>
      </c>
      <c r="H64" s="67">
        <v>0.06</v>
      </c>
      <c r="I64" s="64">
        <v>3200</v>
      </c>
      <c r="J64" s="68">
        <v>192</v>
      </c>
      <c r="K64" s="69">
        <f t="shared" si="3"/>
        <v>31.488</v>
      </c>
      <c r="L64" s="64" t="s">
        <v>292</v>
      </c>
      <c r="M64" s="70">
        <v>1</v>
      </c>
      <c r="N64" s="70"/>
      <c r="O64" s="70"/>
      <c r="P64" s="65" t="s">
        <v>125</v>
      </c>
      <c r="Q64" s="71">
        <v>32</v>
      </c>
      <c r="R64" s="72">
        <v>0</v>
      </c>
      <c r="S64" s="128">
        <f t="shared" si="4"/>
        <v>3200</v>
      </c>
      <c r="T64" s="130">
        <f t="shared" si="5"/>
        <v>3.2000000000000001E-2</v>
      </c>
      <c r="U64" s="73">
        <f t="shared" si="6"/>
        <v>102.4</v>
      </c>
      <c r="V64" s="74">
        <v>0</v>
      </c>
      <c r="W64" s="74">
        <v>0</v>
      </c>
      <c r="X64" s="129">
        <f t="shared" si="7"/>
        <v>0</v>
      </c>
      <c r="Y64" s="73">
        <f t="shared" si="8"/>
        <v>102.4</v>
      </c>
      <c r="Z64" s="75">
        <f t="shared" si="9"/>
        <v>16.793600000000001</v>
      </c>
      <c r="AA64" s="76">
        <f t="shared" si="10"/>
        <v>14.694399999999998</v>
      </c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</row>
    <row r="65" spans="1:57" ht="17.25" customHeight="1">
      <c r="A65" s="1">
        <v>58</v>
      </c>
      <c r="B65" s="63" t="s">
        <v>210</v>
      </c>
      <c r="C65" s="63">
        <v>1</v>
      </c>
      <c r="D65" s="64" t="s">
        <v>211</v>
      </c>
      <c r="E65" s="65" t="s">
        <v>45</v>
      </c>
      <c r="F65" s="64">
        <v>1</v>
      </c>
      <c r="G65" s="66">
        <v>60</v>
      </c>
      <c r="H65" s="67">
        <v>0.06</v>
      </c>
      <c r="I65" s="64">
        <v>3200</v>
      </c>
      <c r="J65" s="68">
        <v>192</v>
      </c>
      <c r="K65" s="69">
        <f t="shared" si="3"/>
        <v>31.488</v>
      </c>
      <c r="L65" s="64" t="s">
        <v>292</v>
      </c>
      <c r="M65" s="70">
        <v>1</v>
      </c>
      <c r="N65" s="70"/>
      <c r="O65" s="70"/>
      <c r="P65" s="65" t="s">
        <v>125</v>
      </c>
      <c r="Q65" s="71">
        <v>32</v>
      </c>
      <c r="R65" s="72">
        <v>0</v>
      </c>
      <c r="S65" s="128">
        <f t="shared" si="4"/>
        <v>3200</v>
      </c>
      <c r="T65" s="130">
        <f t="shared" si="5"/>
        <v>3.2000000000000001E-2</v>
      </c>
      <c r="U65" s="73">
        <f t="shared" si="6"/>
        <v>102.4</v>
      </c>
      <c r="V65" s="74">
        <v>0</v>
      </c>
      <c r="W65" s="74">
        <v>0</v>
      </c>
      <c r="X65" s="129">
        <f t="shared" si="7"/>
        <v>0</v>
      </c>
      <c r="Y65" s="73">
        <f t="shared" si="8"/>
        <v>102.4</v>
      </c>
      <c r="Z65" s="75">
        <f t="shared" si="9"/>
        <v>16.793600000000001</v>
      </c>
      <c r="AA65" s="76">
        <f t="shared" si="10"/>
        <v>14.694399999999998</v>
      </c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</row>
    <row r="66" spans="1:57" ht="17.25" customHeight="1">
      <c r="A66" s="1">
        <v>59</v>
      </c>
      <c r="B66" s="63" t="s">
        <v>212</v>
      </c>
      <c r="C66" s="63">
        <v>1</v>
      </c>
      <c r="D66" s="64" t="s">
        <v>198</v>
      </c>
      <c r="E66" s="65" t="s">
        <v>45</v>
      </c>
      <c r="F66" s="64">
        <v>1</v>
      </c>
      <c r="G66" s="66">
        <v>60</v>
      </c>
      <c r="H66" s="67">
        <v>0.06</v>
      </c>
      <c r="I66" s="64">
        <v>3200</v>
      </c>
      <c r="J66" s="68">
        <v>192</v>
      </c>
      <c r="K66" s="69">
        <f t="shared" si="3"/>
        <v>31.488</v>
      </c>
      <c r="L66" s="64" t="s">
        <v>292</v>
      </c>
      <c r="M66" s="70">
        <v>1</v>
      </c>
      <c r="N66" s="70"/>
      <c r="O66" s="70"/>
      <c r="P66" s="65" t="s">
        <v>125</v>
      </c>
      <c r="Q66" s="71">
        <v>32</v>
      </c>
      <c r="R66" s="72">
        <v>0</v>
      </c>
      <c r="S66" s="128">
        <f t="shared" si="4"/>
        <v>3200</v>
      </c>
      <c r="T66" s="130">
        <f t="shared" si="5"/>
        <v>3.2000000000000001E-2</v>
      </c>
      <c r="U66" s="73">
        <f t="shared" si="6"/>
        <v>102.4</v>
      </c>
      <c r="V66" s="74">
        <v>0</v>
      </c>
      <c r="W66" s="74">
        <v>0</v>
      </c>
      <c r="X66" s="129">
        <f t="shared" si="7"/>
        <v>0</v>
      </c>
      <c r="Y66" s="73">
        <f t="shared" si="8"/>
        <v>102.4</v>
      </c>
      <c r="Z66" s="75">
        <f t="shared" si="9"/>
        <v>16.793600000000001</v>
      </c>
      <c r="AA66" s="76">
        <f t="shared" si="10"/>
        <v>14.694399999999998</v>
      </c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</row>
    <row r="67" spans="1:57" ht="17.25" customHeight="1">
      <c r="A67" s="1">
        <v>60</v>
      </c>
      <c r="B67" s="63" t="s">
        <v>212</v>
      </c>
      <c r="C67" s="63">
        <v>1</v>
      </c>
      <c r="D67" s="64" t="s">
        <v>213</v>
      </c>
      <c r="E67" s="65" t="s">
        <v>214</v>
      </c>
      <c r="F67" s="64">
        <v>3</v>
      </c>
      <c r="G67" s="66">
        <v>37</v>
      </c>
      <c r="H67" s="67">
        <v>0.11099999999999999</v>
      </c>
      <c r="I67" s="64">
        <v>3200</v>
      </c>
      <c r="J67" s="68">
        <v>355.19999999999993</v>
      </c>
      <c r="K67" s="69">
        <f t="shared" si="3"/>
        <v>58.252799999999993</v>
      </c>
      <c r="L67" s="64" t="s">
        <v>373</v>
      </c>
      <c r="M67" s="70">
        <v>3</v>
      </c>
      <c r="N67" s="70"/>
      <c r="O67" s="70"/>
      <c r="P67" s="65" t="s">
        <v>126</v>
      </c>
      <c r="Q67" s="71">
        <v>26</v>
      </c>
      <c r="R67" s="72">
        <v>0</v>
      </c>
      <c r="S67" s="128">
        <f t="shared" si="4"/>
        <v>3200</v>
      </c>
      <c r="T67" s="130">
        <f t="shared" si="5"/>
        <v>7.8E-2</v>
      </c>
      <c r="U67" s="73">
        <f t="shared" si="6"/>
        <v>249.6</v>
      </c>
      <c r="V67" s="74">
        <v>0</v>
      </c>
      <c r="W67" s="74">
        <v>0</v>
      </c>
      <c r="X67" s="129">
        <f t="shared" si="7"/>
        <v>0</v>
      </c>
      <c r="Y67" s="73">
        <f t="shared" si="8"/>
        <v>249.6</v>
      </c>
      <c r="Z67" s="75">
        <f t="shared" si="9"/>
        <v>40.934400000000004</v>
      </c>
      <c r="AA67" s="76">
        <f t="shared" si="10"/>
        <v>17.31839999999999</v>
      </c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</row>
    <row r="68" spans="1:57" ht="17.25" customHeight="1">
      <c r="A68" s="1">
        <v>61</v>
      </c>
      <c r="B68" s="63" t="s">
        <v>215</v>
      </c>
      <c r="C68" s="63">
        <v>1</v>
      </c>
      <c r="D68" s="64" t="s">
        <v>216</v>
      </c>
      <c r="E68" s="65" t="s">
        <v>130</v>
      </c>
      <c r="F68" s="64">
        <v>1</v>
      </c>
      <c r="G68" s="66">
        <v>123</v>
      </c>
      <c r="H68" s="67">
        <v>0.123</v>
      </c>
      <c r="I68" s="64">
        <v>3200</v>
      </c>
      <c r="J68" s="68">
        <v>393.6</v>
      </c>
      <c r="K68" s="69">
        <f t="shared" si="3"/>
        <v>64.55040000000001</v>
      </c>
      <c r="L68" s="64" t="s">
        <v>381</v>
      </c>
      <c r="M68" s="70">
        <v>1</v>
      </c>
      <c r="N68" s="70"/>
      <c r="O68" s="70"/>
      <c r="P68" s="65" t="s">
        <v>123</v>
      </c>
      <c r="Q68" s="71">
        <v>60</v>
      </c>
      <c r="R68" s="72">
        <v>0</v>
      </c>
      <c r="S68" s="128">
        <f t="shared" si="4"/>
        <v>3200</v>
      </c>
      <c r="T68" s="130">
        <f t="shared" si="5"/>
        <v>0.06</v>
      </c>
      <c r="U68" s="73">
        <f t="shared" si="6"/>
        <v>192</v>
      </c>
      <c r="V68" s="74">
        <v>0</v>
      </c>
      <c r="W68" s="74">
        <v>0</v>
      </c>
      <c r="X68" s="129">
        <f t="shared" si="7"/>
        <v>0</v>
      </c>
      <c r="Y68" s="73">
        <f t="shared" si="8"/>
        <v>192</v>
      </c>
      <c r="Z68" s="75">
        <f t="shared" si="9"/>
        <v>31.488</v>
      </c>
      <c r="AA68" s="76">
        <f t="shared" si="10"/>
        <v>33.062400000000011</v>
      </c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</row>
    <row r="69" spans="1:57" ht="17.25" customHeight="1">
      <c r="A69" s="1">
        <v>62</v>
      </c>
      <c r="B69" s="63" t="s">
        <v>217</v>
      </c>
      <c r="C69" s="63">
        <v>1</v>
      </c>
      <c r="D69" s="64" t="s">
        <v>198</v>
      </c>
      <c r="E69" s="65" t="s">
        <v>45</v>
      </c>
      <c r="F69" s="64">
        <v>2</v>
      </c>
      <c r="G69" s="66">
        <v>60</v>
      </c>
      <c r="H69" s="67">
        <v>0.12</v>
      </c>
      <c r="I69" s="64">
        <v>3200</v>
      </c>
      <c r="J69" s="68">
        <v>384</v>
      </c>
      <c r="K69" s="69">
        <f t="shared" si="3"/>
        <v>62.975999999999999</v>
      </c>
      <c r="L69" s="64" t="s">
        <v>292</v>
      </c>
      <c r="M69" s="70">
        <v>2</v>
      </c>
      <c r="N69" s="70"/>
      <c r="O69" s="70"/>
      <c r="P69" s="65" t="s">
        <v>125</v>
      </c>
      <c r="Q69" s="71">
        <v>32</v>
      </c>
      <c r="R69" s="72">
        <v>0</v>
      </c>
      <c r="S69" s="128">
        <f t="shared" si="4"/>
        <v>3200</v>
      </c>
      <c r="T69" s="130">
        <f t="shared" si="5"/>
        <v>6.4000000000000001E-2</v>
      </c>
      <c r="U69" s="73">
        <f t="shared" si="6"/>
        <v>204.8</v>
      </c>
      <c r="V69" s="74">
        <v>0</v>
      </c>
      <c r="W69" s="74">
        <v>0</v>
      </c>
      <c r="X69" s="129">
        <f t="shared" si="7"/>
        <v>0</v>
      </c>
      <c r="Y69" s="73">
        <f t="shared" si="8"/>
        <v>204.8</v>
      </c>
      <c r="Z69" s="75">
        <f t="shared" si="9"/>
        <v>33.587200000000003</v>
      </c>
      <c r="AA69" s="76">
        <f t="shared" si="10"/>
        <v>29.388799999999996</v>
      </c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</row>
    <row r="70" spans="1:57" ht="17.25" customHeight="1">
      <c r="A70" s="1">
        <v>63</v>
      </c>
      <c r="B70" s="63" t="s">
        <v>217</v>
      </c>
      <c r="C70" s="63">
        <v>1</v>
      </c>
      <c r="D70" s="64" t="s">
        <v>213</v>
      </c>
      <c r="E70" s="65" t="s">
        <v>214</v>
      </c>
      <c r="F70" s="64">
        <v>2</v>
      </c>
      <c r="G70" s="66">
        <v>37</v>
      </c>
      <c r="H70" s="67">
        <v>7.3999999999999996E-2</v>
      </c>
      <c r="I70" s="64">
        <v>3200</v>
      </c>
      <c r="J70" s="68">
        <v>236.79999999999998</v>
      </c>
      <c r="K70" s="69">
        <f t="shared" si="3"/>
        <v>38.8352</v>
      </c>
      <c r="L70" s="64" t="s">
        <v>373</v>
      </c>
      <c r="M70" s="70">
        <v>2</v>
      </c>
      <c r="N70" s="70"/>
      <c r="O70" s="70"/>
      <c r="P70" s="65" t="s">
        <v>126</v>
      </c>
      <c r="Q70" s="71">
        <v>18</v>
      </c>
      <c r="R70" s="72">
        <v>0</v>
      </c>
      <c r="S70" s="128">
        <f t="shared" si="4"/>
        <v>3200</v>
      </c>
      <c r="T70" s="130">
        <f t="shared" si="5"/>
        <v>3.5999999999999997E-2</v>
      </c>
      <c r="U70" s="73">
        <f t="shared" si="6"/>
        <v>115.19999999999999</v>
      </c>
      <c r="V70" s="74">
        <v>0</v>
      </c>
      <c r="W70" s="74">
        <v>0</v>
      </c>
      <c r="X70" s="129">
        <f t="shared" si="7"/>
        <v>0</v>
      </c>
      <c r="Y70" s="73">
        <f t="shared" si="8"/>
        <v>115.19999999999999</v>
      </c>
      <c r="Z70" s="75">
        <f t="shared" si="9"/>
        <v>18.892799999999998</v>
      </c>
      <c r="AA70" s="76">
        <f t="shared" si="10"/>
        <v>19.942400000000003</v>
      </c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</row>
    <row r="71" spans="1:57" ht="17.25" customHeight="1">
      <c r="A71" s="1">
        <v>64</v>
      </c>
      <c r="B71" s="63" t="s">
        <v>106</v>
      </c>
      <c r="C71" s="63" t="s">
        <v>107</v>
      </c>
      <c r="D71" s="64" t="s">
        <v>218</v>
      </c>
      <c r="E71" s="65" t="s">
        <v>115</v>
      </c>
      <c r="F71" s="64">
        <v>2</v>
      </c>
      <c r="G71" s="66">
        <v>120</v>
      </c>
      <c r="H71" s="67">
        <v>0.24</v>
      </c>
      <c r="I71" s="64">
        <v>4380</v>
      </c>
      <c r="J71" s="68">
        <v>768</v>
      </c>
      <c r="K71" s="69">
        <f t="shared" si="3"/>
        <v>125.952</v>
      </c>
      <c r="L71" s="64" t="s">
        <v>289</v>
      </c>
      <c r="M71" s="70">
        <v>2</v>
      </c>
      <c r="N71" s="70"/>
      <c r="O71" s="70"/>
      <c r="P71" s="65" t="s">
        <v>134</v>
      </c>
      <c r="Q71" s="71">
        <v>39</v>
      </c>
      <c r="R71" s="72">
        <v>0</v>
      </c>
      <c r="S71" s="128">
        <f t="shared" si="4"/>
        <v>4380</v>
      </c>
      <c r="T71" s="130">
        <f t="shared" si="5"/>
        <v>7.8E-2</v>
      </c>
      <c r="U71" s="73">
        <f t="shared" si="6"/>
        <v>341.64</v>
      </c>
      <c r="V71" s="74">
        <v>0</v>
      </c>
      <c r="W71" s="74">
        <v>0</v>
      </c>
      <c r="X71" s="129">
        <f t="shared" si="7"/>
        <v>0</v>
      </c>
      <c r="Y71" s="73">
        <f t="shared" si="8"/>
        <v>341.64</v>
      </c>
      <c r="Z71" s="75">
        <f t="shared" si="9"/>
        <v>56.028959999999998</v>
      </c>
      <c r="AA71" s="76">
        <f t="shared" si="10"/>
        <v>69.92304</v>
      </c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</row>
    <row r="72" spans="1:57" ht="17.25" customHeight="1">
      <c r="A72" s="1">
        <v>65</v>
      </c>
      <c r="B72" s="63" t="s">
        <v>106</v>
      </c>
      <c r="C72" s="63" t="s">
        <v>107</v>
      </c>
      <c r="D72" s="64" t="s">
        <v>132</v>
      </c>
      <c r="E72" s="65" t="s">
        <v>133</v>
      </c>
      <c r="F72" s="64">
        <v>5</v>
      </c>
      <c r="G72" s="66">
        <v>205</v>
      </c>
      <c r="H72" s="67">
        <v>1.0249999999999999</v>
      </c>
      <c r="I72" s="64">
        <v>4380</v>
      </c>
      <c r="J72" s="68">
        <v>4489.5</v>
      </c>
      <c r="K72" s="69">
        <f t="shared" si="3"/>
        <v>736.27800000000002</v>
      </c>
      <c r="L72" s="64" t="s">
        <v>290</v>
      </c>
      <c r="M72" s="70">
        <v>5</v>
      </c>
      <c r="N72" s="70"/>
      <c r="O72" s="70"/>
      <c r="P72" s="65" t="s">
        <v>134</v>
      </c>
      <c r="Q72" s="71">
        <v>39</v>
      </c>
      <c r="R72" s="72">
        <v>0</v>
      </c>
      <c r="S72" s="128">
        <f t="shared" si="4"/>
        <v>4380</v>
      </c>
      <c r="T72" s="130">
        <f t="shared" si="5"/>
        <v>0.19500000000000001</v>
      </c>
      <c r="U72" s="73">
        <f t="shared" si="6"/>
        <v>854.1</v>
      </c>
      <c r="V72" s="74">
        <v>0</v>
      </c>
      <c r="W72" s="74">
        <v>0</v>
      </c>
      <c r="X72" s="129">
        <f t="shared" si="7"/>
        <v>0</v>
      </c>
      <c r="Y72" s="73">
        <f t="shared" si="8"/>
        <v>854.1</v>
      </c>
      <c r="Z72" s="75">
        <f t="shared" si="9"/>
        <v>140.07240000000002</v>
      </c>
      <c r="AA72" s="76">
        <f t="shared" si="10"/>
        <v>596.2056</v>
      </c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</row>
    <row r="73" spans="1:57" ht="17.25" customHeight="1">
      <c r="A73" s="1">
        <v>66</v>
      </c>
      <c r="B73" s="63" t="s">
        <v>106</v>
      </c>
      <c r="C73" s="63" t="s">
        <v>107</v>
      </c>
      <c r="D73" s="64" t="s">
        <v>219</v>
      </c>
      <c r="E73" s="65" t="s">
        <v>115</v>
      </c>
      <c r="F73" s="64">
        <v>2</v>
      </c>
      <c r="G73" s="66">
        <v>120</v>
      </c>
      <c r="H73" s="67">
        <v>0.24</v>
      </c>
      <c r="I73" s="64">
        <v>4380</v>
      </c>
      <c r="J73" s="68">
        <v>1051.2</v>
      </c>
      <c r="K73" s="69">
        <f t="shared" ref="K73:K78" si="11">$K$6*J73</f>
        <v>172.39680000000001</v>
      </c>
      <c r="L73" s="64" t="s">
        <v>291</v>
      </c>
      <c r="M73" s="70">
        <v>2</v>
      </c>
      <c r="N73" s="70"/>
      <c r="O73" s="70"/>
      <c r="P73" s="65" t="s">
        <v>220</v>
      </c>
      <c r="Q73" s="71">
        <v>27</v>
      </c>
      <c r="R73" s="72">
        <v>0</v>
      </c>
      <c r="S73" s="128">
        <f t="shared" ref="S73:S78" si="12">I73*(1-V73)</f>
        <v>4380</v>
      </c>
      <c r="T73" s="130">
        <f t="shared" ref="T73:T78" si="13">IF(L73="NA",H73,Q73/1000*M73)</f>
        <v>5.3999999999999999E-2</v>
      </c>
      <c r="U73" s="73">
        <f t="shared" ref="U73:U78" si="14">T73*S73</f>
        <v>236.52</v>
      </c>
      <c r="V73" s="74">
        <v>0</v>
      </c>
      <c r="W73" s="74">
        <v>0</v>
      </c>
      <c r="X73" s="129">
        <f t="shared" ref="X73:X78" si="15">(I73-S73)*(R73/1000*M73)</f>
        <v>0</v>
      </c>
      <c r="Y73" s="73">
        <f t="shared" ref="Y73:Y78" si="16">U73+X73</f>
        <v>236.52</v>
      </c>
      <c r="Z73" s="75">
        <f t="shared" ref="Z73:Z78" si="17">$K$6*Y73</f>
        <v>38.789280000000005</v>
      </c>
      <c r="AA73" s="76">
        <f t="shared" ref="AA73:AA78" si="18">K73-Z73</f>
        <v>133.60752000000002</v>
      </c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</row>
    <row r="74" spans="1:57" ht="17.25" customHeight="1">
      <c r="A74" s="1">
        <v>67</v>
      </c>
      <c r="B74" s="63" t="s">
        <v>106</v>
      </c>
      <c r="C74" s="63" t="s">
        <v>107</v>
      </c>
      <c r="D74" s="64" t="s">
        <v>221</v>
      </c>
      <c r="E74" s="65" t="s">
        <v>222</v>
      </c>
      <c r="F74" s="64">
        <v>3</v>
      </c>
      <c r="G74" s="66">
        <v>90</v>
      </c>
      <c r="H74" s="67">
        <v>0.27</v>
      </c>
      <c r="I74" s="64">
        <v>4380</v>
      </c>
      <c r="J74" s="68">
        <v>1182.6000000000001</v>
      </c>
      <c r="K74" s="69">
        <f t="shared" si="11"/>
        <v>193.94640000000004</v>
      </c>
      <c r="L74" s="64" t="s">
        <v>223</v>
      </c>
      <c r="M74" s="70">
        <v>3</v>
      </c>
      <c r="N74" s="70"/>
      <c r="O74" s="70"/>
      <c r="P74" s="65" t="s">
        <v>116</v>
      </c>
      <c r="Q74" s="71">
        <v>16</v>
      </c>
      <c r="R74" s="72">
        <v>0</v>
      </c>
      <c r="S74" s="128">
        <f t="shared" si="12"/>
        <v>4380</v>
      </c>
      <c r="T74" s="130">
        <f t="shared" si="13"/>
        <v>4.8000000000000001E-2</v>
      </c>
      <c r="U74" s="73">
        <f t="shared" si="14"/>
        <v>210.24</v>
      </c>
      <c r="V74" s="74">
        <v>0</v>
      </c>
      <c r="W74" s="74">
        <v>0</v>
      </c>
      <c r="X74" s="129">
        <f t="shared" si="15"/>
        <v>0</v>
      </c>
      <c r="Y74" s="73">
        <f t="shared" si="16"/>
        <v>210.24</v>
      </c>
      <c r="Z74" s="75">
        <f t="shared" si="17"/>
        <v>34.47936</v>
      </c>
      <c r="AA74" s="76">
        <f t="shared" si="18"/>
        <v>159.46704000000005</v>
      </c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</row>
    <row r="75" spans="1:57" ht="17.25" customHeight="1">
      <c r="A75" s="1">
        <v>68</v>
      </c>
      <c r="B75" s="63" t="s">
        <v>106</v>
      </c>
      <c r="C75" s="63" t="s">
        <v>107</v>
      </c>
      <c r="D75" s="64" t="s">
        <v>224</v>
      </c>
      <c r="E75" s="65" t="s">
        <v>56</v>
      </c>
      <c r="F75" s="64">
        <v>8</v>
      </c>
      <c r="G75" s="66">
        <v>48</v>
      </c>
      <c r="H75" s="67">
        <v>0.38400000000000001</v>
      </c>
      <c r="I75" s="64">
        <v>4380</v>
      </c>
      <c r="J75" s="68">
        <v>1681.92</v>
      </c>
      <c r="K75" s="69">
        <f t="shared" si="11"/>
        <v>275.83488</v>
      </c>
      <c r="L75" s="64" t="s">
        <v>288</v>
      </c>
      <c r="M75" s="70">
        <v>8</v>
      </c>
      <c r="N75" s="70"/>
      <c r="O75" s="70"/>
      <c r="P75" s="65" t="s">
        <v>109</v>
      </c>
      <c r="Q75" s="71">
        <v>12</v>
      </c>
      <c r="R75" s="72">
        <v>0</v>
      </c>
      <c r="S75" s="128">
        <f t="shared" si="12"/>
        <v>4380</v>
      </c>
      <c r="T75" s="130">
        <f t="shared" si="13"/>
        <v>9.6000000000000002E-2</v>
      </c>
      <c r="U75" s="73">
        <f t="shared" si="14"/>
        <v>420.48</v>
      </c>
      <c r="V75" s="74">
        <v>0</v>
      </c>
      <c r="W75" s="74">
        <v>0</v>
      </c>
      <c r="X75" s="129">
        <f t="shared" si="15"/>
        <v>0</v>
      </c>
      <c r="Y75" s="73">
        <f t="shared" si="16"/>
        <v>420.48</v>
      </c>
      <c r="Z75" s="75">
        <f t="shared" si="17"/>
        <v>68.95872</v>
      </c>
      <c r="AA75" s="76">
        <f t="shared" si="18"/>
        <v>206.87616</v>
      </c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</row>
    <row r="76" spans="1:57" ht="17.25" customHeight="1">
      <c r="A76" s="1">
        <v>69</v>
      </c>
      <c r="B76" s="63" t="s">
        <v>106</v>
      </c>
      <c r="C76" s="63" t="s">
        <v>107</v>
      </c>
      <c r="D76" s="64" t="s">
        <v>225</v>
      </c>
      <c r="E76" s="65" t="s">
        <v>111</v>
      </c>
      <c r="F76" s="64">
        <v>3</v>
      </c>
      <c r="G76" s="66">
        <v>190</v>
      </c>
      <c r="H76" s="67">
        <v>0.57000000000000006</v>
      </c>
      <c r="I76" s="64">
        <v>4380</v>
      </c>
      <c r="J76" s="68">
        <v>2496.6000000000004</v>
      </c>
      <c r="K76" s="69">
        <f t="shared" si="11"/>
        <v>409.44240000000008</v>
      </c>
      <c r="L76" s="64" t="s">
        <v>339</v>
      </c>
      <c r="M76" s="70">
        <v>3</v>
      </c>
      <c r="N76" s="70"/>
      <c r="O76" s="70"/>
      <c r="P76" s="65" t="s">
        <v>134</v>
      </c>
      <c r="Q76" s="71">
        <v>57</v>
      </c>
      <c r="R76" s="72">
        <v>0</v>
      </c>
      <c r="S76" s="128">
        <f t="shared" si="12"/>
        <v>4380</v>
      </c>
      <c r="T76" s="130">
        <f t="shared" si="13"/>
        <v>0.17100000000000001</v>
      </c>
      <c r="U76" s="73">
        <f t="shared" si="14"/>
        <v>748.98</v>
      </c>
      <c r="V76" s="74">
        <v>0</v>
      </c>
      <c r="W76" s="74">
        <v>0</v>
      </c>
      <c r="X76" s="129">
        <f t="shared" si="15"/>
        <v>0</v>
      </c>
      <c r="Y76" s="73">
        <f t="shared" si="16"/>
        <v>748.98</v>
      </c>
      <c r="Z76" s="75">
        <f t="shared" si="17"/>
        <v>122.83272000000001</v>
      </c>
      <c r="AA76" s="76">
        <f t="shared" si="18"/>
        <v>286.60968000000008</v>
      </c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</row>
    <row r="77" spans="1:57" ht="17.25" customHeight="1">
      <c r="A77" s="1">
        <v>70</v>
      </c>
      <c r="B77" s="63" t="s">
        <v>106</v>
      </c>
      <c r="C77" s="63" t="s">
        <v>107</v>
      </c>
      <c r="D77" s="64" t="s">
        <v>226</v>
      </c>
      <c r="E77" s="65" t="s">
        <v>127</v>
      </c>
      <c r="F77" s="64">
        <v>11</v>
      </c>
      <c r="G77" s="66">
        <v>40</v>
      </c>
      <c r="H77" s="67">
        <v>0.44</v>
      </c>
      <c r="I77" s="64">
        <v>4380</v>
      </c>
      <c r="J77" s="68">
        <v>1927.2</v>
      </c>
      <c r="K77" s="69">
        <f t="shared" si="11"/>
        <v>316.06080000000003</v>
      </c>
      <c r="L77" s="64" t="s">
        <v>287</v>
      </c>
      <c r="M77" s="70">
        <v>11</v>
      </c>
      <c r="N77" s="70"/>
      <c r="O77" s="70"/>
      <c r="P77" s="65" t="s">
        <v>116</v>
      </c>
      <c r="Q77" s="71">
        <v>16</v>
      </c>
      <c r="R77" s="72">
        <v>0</v>
      </c>
      <c r="S77" s="128">
        <f t="shared" si="12"/>
        <v>4380</v>
      </c>
      <c r="T77" s="130">
        <f t="shared" si="13"/>
        <v>0.17599999999999999</v>
      </c>
      <c r="U77" s="73">
        <f t="shared" si="14"/>
        <v>770.88</v>
      </c>
      <c r="V77" s="74">
        <v>0</v>
      </c>
      <c r="W77" s="74">
        <v>0</v>
      </c>
      <c r="X77" s="129">
        <f t="shared" si="15"/>
        <v>0</v>
      </c>
      <c r="Y77" s="73">
        <f t="shared" si="16"/>
        <v>770.88</v>
      </c>
      <c r="Z77" s="75">
        <f t="shared" si="17"/>
        <v>126.42432000000001</v>
      </c>
      <c r="AA77" s="76">
        <f t="shared" si="18"/>
        <v>189.63648000000001</v>
      </c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</row>
    <row r="78" spans="1:57" ht="17.25" customHeight="1" thickBot="1">
      <c r="A78" s="1">
        <v>71</v>
      </c>
      <c r="B78" s="63" t="s">
        <v>227</v>
      </c>
      <c r="C78" s="63" t="s">
        <v>107</v>
      </c>
      <c r="D78" s="64" t="s">
        <v>228</v>
      </c>
      <c r="E78" s="65" t="s">
        <v>119</v>
      </c>
      <c r="F78" s="64">
        <v>2</v>
      </c>
      <c r="G78" s="66">
        <v>95</v>
      </c>
      <c r="H78" s="67">
        <v>0.19</v>
      </c>
      <c r="I78" s="64">
        <v>4380</v>
      </c>
      <c r="J78" s="68">
        <v>832.2</v>
      </c>
      <c r="K78" s="69">
        <f t="shared" si="11"/>
        <v>136.48080000000002</v>
      </c>
      <c r="L78" s="64" t="s">
        <v>54</v>
      </c>
      <c r="M78" s="70">
        <v>0</v>
      </c>
      <c r="N78" s="70"/>
      <c r="O78" s="70"/>
      <c r="P78" s="65" t="s">
        <v>54</v>
      </c>
      <c r="Q78" s="71">
        <v>95</v>
      </c>
      <c r="R78" s="72">
        <v>0</v>
      </c>
      <c r="S78" s="128">
        <f t="shared" si="12"/>
        <v>4380</v>
      </c>
      <c r="T78" s="130">
        <f t="shared" si="13"/>
        <v>0.19</v>
      </c>
      <c r="U78" s="73">
        <f t="shared" si="14"/>
        <v>832.2</v>
      </c>
      <c r="V78" s="74">
        <v>0</v>
      </c>
      <c r="W78" s="74">
        <v>0</v>
      </c>
      <c r="X78" s="129">
        <f t="shared" si="15"/>
        <v>0</v>
      </c>
      <c r="Y78" s="73">
        <f t="shared" si="16"/>
        <v>832.2</v>
      </c>
      <c r="Z78" s="75">
        <f t="shared" si="17"/>
        <v>136.48080000000002</v>
      </c>
      <c r="AA78" s="76">
        <f t="shared" si="18"/>
        <v>0</v>
      </c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</row>
    <row r="79" spans="1:57" s="93" customFormat="1" ht="15.75" thickBot="1">
      <c r="A79" s="1"/>
      <c r="B79" s="77"/>
      <c r="C79" s="78"/>
      <c r="D79" s="78"/>
      <c r="E79" s="79"/>
      <c r="F79" s="80">
        <v>285</v>
      </c>
      <c r="G79" s="81"/>
      <c r="H79" s="82">
        <f>SUM(H8:H78)</f>
        <v>26.402999999999995</v>
      </c>
      <c r="I79" s="83"/>
      <c r="J79" s="84">
        <f>SUM(J8:J78)</f>
        <v>84465.22</v>
      </c>
      <c r="K79" s="85">
        <f>SUM(K8:K78)</f>
        <v>13852.296079999996</v>
      </c>
      <c r="L79" s="81"/>
      <c r="M79" s="86">
        <v>283</v>
      </c>
      <c r="N79" s="87"/>
      <c r="O79" s="87"/>
      <c r="P79" s="81"/>
      <c r="Q79" s="81"/>
      <c r="R79" s="81"/>
      <c r="S79" s="81"/>
      <c r="T79" s="88">
        <f>SUM(T8:T78)</f>
        <v>11.905999999999997</v>
      </c>
      <c r="U79" s="80">
        <f>SUM(U8:U78)</f>
        <v>37271.240000000013</v>
      </c>
      <c r="V79" s="89"/>
      <c r="W79" s="89"/>
      <c r="X79" s="89"/>
      <c r="Y79" s="90">
        <f>SUM(Y8:Y78)</f>
        <v>37271.240000000013</v>
      </c>
      <c r="Z79" s="91">
        <f>SUM(Z8:Z78)</f>
        <v>6112.4833599999993</v>
      </c>
      <c r="AA79" s="85">
        <f>SUM(AA8:AA78)</f>
        <v>7739.8127200000026</v>
      </c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</row>
    <row r="80" spans="1:57">
      <c r="E80" s="94"/>
      <c r="F80" s="4"/>
      <c r="G80" s="4"/>
      <c r="H80" s="4"/>
      <c r="K80" s="4"/>
      <c r="M80" s="4"/>
      <c r="N80" s="4"/>
      <c r="O80" s="4"/>
      <c r="P80" s="4"/>
      <c r="Q80" s="4"/>
      <c r="R80" s="4"/>
      <c r="S80" s="4"/>
      <c r="T80" s="4"/>
      <c r="V80" s="4"/>
      <c r="W80" s="4"/>
      <c r="X80" s="4"/>
      <c r="Y80" s="4"/>
      <c r="Z80" s="4"/>
      <c r="AA80" s="4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</row>
    <row r="81" spans="1:57" ht="13.5" thickBot="1">
      <c r="E81" s="94"/>
      <c r="F81" s="4"/>
      <c r="G81" s="4"/>
      <c r="H81" s="4"/>
      <c r="K81" s="4"/>
      <c r="M81" s="4"/>
      <c r="N81" s="4"/>
      <c r="O81" s="4"/>
      <c r="P81" s="4"/>
      <c r="Q81" s="4"/>
      <c r="R81" s="4"/>
      <c r="S81" s="4"/>
      <c r="T81" s="4"/>
      <c r="V81" s="4"/>
      <c r="W81" s="4"/>
      <c r="X81" s="4"/>
      <c r="Y81" s="4"/>
      <c r="Z81" s="4"/>
      <c r="AA81" s="4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</row>
    <row r="82" spans="1:57" ht="16.5" thickBot="1">
      <c r="E82" s="94"/>
      <c r="F82" s="4"/>
      <c r="G82" s="4"/>
      <c r="H82" s="4"/>
      <c r="K82" s="4"/>
      <c r="M82" s="184" t="s">
        <v>305</v>
      </c>
      <c r="N82" s="185"/>
      <c r="O82" s="185"/>
      <c r="P82" s="185"/>
      <c r="Q82" s="185"/>
      <c r="R82" s="185"/>
      <c r="S82" s="207"/>
      <c r="T82" s="4"/>
      <c r="V82" s="4"/>
      <c r="W82" s="4"/>
      <c r="X82" s="4"/>
      <c r="Y82" s="4"/>
      <c r="Z82" s="4"/>
      <c r="AA82" s="4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</row>
    <row r="83" spans="1:57" ht="16.5" thickBot="1">
      <c r="B83" s="95" t="s">
        <v>37</v>
      </c>
      <c r="C83" s="96"/>
      <c r="D83" s="97">
        <f>K79-Z79</f>
        <v>7739.8127199999972</v>
      </c>
      <c r="E83" s="98"/>
      <c r="F83" s="4"/>
      <c r="G83" s="4"/>
      <c r="H83" s="4"/>
      <c r="J83" s="99"/>
      <c r="K83" s="123" t="s">
        <v>324</v>
      </c>
      <c r="L83" s="148" t="s">
        <v>352</v>
      </c>
      <c r="M83" s="185" t="s">
        <v>353</v>
      </c>
      <c r="N83" s="185"/>
      <c r="O83" s="185"/>
      <c r="P83" s="185"/>
      <c r="Q83" s="207"/>
      <c r="R83" s="123" t="s">
        <v>298</v>
      </c>
      <c r="S83" s="123" t="s">
        <v>321</v>
      </c>
      <c r="T83" s="194" t="s">
        <v>329</v>
      </c>
      <c r="U83" s="195"/>
      <c r="V83" s="194" t="s">
        <v>354</v>
      </c>
      <c r="W83" s="201"/>
      <c r="X83" s="201"/>
      <c r="Y83" s="201"/>
      <c r="Z83" s="201"/>
      <c r="AA83" s="195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</row>
    <row r="84" spans="1:57" ht="18" customHeight="1">
      <c r="B84" s="101" t="s">
        <v>38</v>
      </c>
      <c r="C84" s="102"/>
      <c r="D84" s="103">
        <f>H79-T79</f>
        <v>14.496999999999998</v>
      </c>
      <c r="E84" s="104"/>
      <c r="F84" s="4"/>
      <c r="G84" s="4"/>
      <c r="H84" s="4"/>
      <c r="K84" s="137">
        <v>8</v>
      </c>
      <c r="L84" s="116" t="s">
        <v>288</v>
      </c>
      <c r="M84" s="117" t="s">
        <v>306</v>
      </c>
      <c r="N84" s="117"/>
      <c r="O84" s="117"/>
      <c r="P84" s="117"/>
      <c r="Q84" s="118"/>
      <c r="R84" s="124" t="s">
        <v>332</v>
      </c>
      <c r="S84" s="125">
        <v>1500</v>
      </c>
      <c r="T84" s="196" t="s">
        <v>330</v>
      </c>
      <c r="U84" s="196"/>
      <c r="V84" s="190" t="s">
        <v>331</v>
      </c>
      <c r="W84" s="202"/>
      <c r="X84" s="202"/>
      <c r="Y84" s="202"/>
      <c r="Z84" s="202"/>
      <c r="AA84" s="202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</row>
    <row r="85" spans="1:57" s="110" customFormat="1" ht="16.5" thickBot="1">
      <c r="A85" s="1"/>
      <c r="B85" s="105" t="s">
        <v>39</v>
      </c>
      <c r="C85" s="106"/>
      <c r="D85" s="107">
        <f>J79-U79</f>
        <v>47193.979999999989</v>
      </c>
      <c r="E85" s="108"/>
      <c r="F85" s="4"/>
      <c r="G85" s="4"/>
      <c r="H85" s="4"/>
      <c r="I85" s="6"/>
      <c r="J85" s="109"/>
      <c r="K85" s="137">
        <v>10</v>
      </c>
      <c r="L85" s="173" t="s">
        <v>339</v>
      </c>
      <c r="M85" s="117" t="s">
        <v>342</v>
      </c>
      <c r="N85" s="117"/>
      <c r="O85" s="120"/>
      <c r="P85" s="120"/>
      <c r="Q85" s="121"/>
      <c r="R85" s="124" t="s">
        <v>302</v>
      </c>
      <c r="S85" s="126">
        <v>4312</v>
      </c>
      <c r="T85" s="196" t="s">
        <v>340</v>
      </c>
      <c r="U85" s="196"/>
      <c r="V85" s="203" t="s">
        <v>341</v>
      </c>
      <c r="W85" s="204"/>
      <c r="X85" s="204"/>
      <c r="Y85" s="204"/>
      <c r="Z85" s="204"/>
      <c r="AA85" s="205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</row>
    <row r="86" spans="1:57" ht="15.75">
      <c r="B86" s="150"/>
      <c r="C86" s="149"/>
      <c r="D86" s="151"/>
      <c r="K86" s="137">
        <v>13</v>
      </c>
      <c r="L86" s="119" t="s">
        <v>381</v>
      </c>
      <c r="M86" s="117" t="s">
        <v>311</v>
      </c>
      <c r="N86" s="117"/>
      <c r="O86" s="120"/>
      <c r="P86" s="120"/>
      <c r="Q86" s="121"/>
      <c r="R86" s="124" t="s">
        <v>303</v>
      </c>
      <c r="S86" s="126">
        <v>7144</v>
      </c>
      <c r="T86" s="196" t="s">
        <v>379</v>
      </c>
      <c r="U86" s="196"/>
      <c r="V86" s="200" t="s">
        <v>380</v>
      </c>
      <c r="W86" s="200"/>
      <c r="X86" s="200"/>
      <c r="Y86" s="200"/>
      <c r="Z86" s="200"/>
      <c r="AA86" s="200"/>
    </row>
    <row r="87" spans="1:57" ht="15.75">
      <c r="B87" s="150"/>
      <c r="C87" s="149"/>
      <c r="D87" s="151"/>
      <c r="K87" s="137">
        <v>2</v>
      </c>
      <c r="L87" s="119" t="s">
        <v>291</v>
      </c>
      <c r="M87" s="117" t="s">
        <v>313</v>
      </c>
      <c r="N87" s="120"/>
      <c r="O87" s="120"/>
      <c r="P87" s="120"/>
      <c r="Q87" s="121"/>
      <c r="R87" s="124" t="s">
        <v>302</v>
      </c>
      <c r="S87" s="126">
        <v>2901</v>
      </c>
      <c r="T87" s="196" t="s">
        <v>340</v>
      </c>
      <c r="U87" s="196"/>
      <c r="V87" s="200" t="s">
        <v>358</v>
      </c>
      <c r="W87" s="200"/>
      <c r="X87" s="200"/>
      <c r="Y87" s="200"/>
      <c r="Z87" s="200"/>
      <c r="AA87" s="200"/>
    </row>
    <row r="88" spans="1:57" ht="19.5" customHeight="1">
      <c r="B88" s="150"/>
      <c r="C88" s="149"/>
      <c r="D88" s="152"/>
      <c r="K88" s="137">
        <v>2</v>
      </c>
      <c r="L88" s="173" t="s">
        <v>372</v>
      </c>
      <c r="M88" s="122" t="s">
        <v>312</v>
      </c>
      <c r="N88" s="120"/>
      <c r="O88" s="120"/>
      <c r="P88" s="120"/>
      <c r="Q88" s="121"/>
      <c r="R88" s="124" t="s">
        <v>303</v>
      </c>
      <c r="S88" s="126">
        <v>1150</v>
      </c>
      <c r="T88" s="196" t="s">
        <v>368</v>
      </c>
      <c r="U88" s="196"/>
      <c r="V88" s="200" t="s">
        <v>362</v>
      </c>
      <c r="W88" s="200"/>
      <c r="X88" s="200"/>
      <c r="Y88" s="200"/>
      <c r="Z88" s="200"/>
      <c r="AA88" s="200"/>
    </row>
    <row r="89" spans="1:57" ht="18.75" customHeight="1">
      <c r="B89" s="150"/>
      <c r="C89" s="149"/>
      <c r="D89" s="153"/>
      <c r="K89" s="137">
        <v>14</v>
      </c>
      <c r="L89" s="173" t="s">
        <v>287</v>
      </c>
      <c r="M89" s="122" t="s">
        <v>312</v>
      </c>
      <c r="N89" s="120"/>
      <c r="O89" s="120"/>
      <c r="P89" s="120"/>
      <c r="Q89" s="121"/>
      <c r="R89" s="124" t="s">
        <v>303</v>
      </c>
      <c r="S89" s="126">
        <v>2200</v>
      </c>
      <c r="T89" s="196" t="s">
        <v>368</v>
      </c>
      <c r="U89" s="196"/>
      <c r="V89" s="200" t="s">
        <v>374</v>
      </c>
      <c r="W89" s="200"/>
      <c r="X89" s="200"/>
      <c r="Y89" s="200"/>
      <c r="Z89" s="200"/>
      <c r="AA89" s="200"/>
    </row>
    <row r="90" spans="1:57" ht="18.75" customHeight="1">
      <c r="K90" s="137">
        <v>5</v>
      </c>
      <c r="L90" s="173" t="s">
        <v>378</v>
      </c>
      <c r="M90" s="122" t="s">
        <v>312</v>
      </c>
      <c r="N90" s="120"/>
      <c r="O90" s="120"/>
      <c r="P90" s="120"/>
      <c r="Q90" s="121"/>
      <c r="R90" s="124" t="s">
        <v>303</v>
      </c>
      <c r="S90" s="126">
        <v>2300</v>
      </c>
      <c r="T90" s="196" t="s">
        <v>368</v>
      </c>
      <c r="U90" s="196"/>
      <c r="V90" s="200" t="s">
        <v>375</v>
      </c>
      <c r="W90" s="200"/>
      <c r="X90" s="200"/>
      <c r="Y90" s="200"/>
      <c r="Z90" s="200"/>
      <c r="AA90" s="200"/>
    </row>
    <row r="91" spans="1:57" ht="18" customHeight="1">
      <c r="K91" s="137">
        <v>60</v>
      </c>
      <c r="L91" s="173" t="s">
        <v>292</v>
      </c>
      <c r="M91" s="122" t="s">
        <v>312</v>
      </c>
      <c r="N91" s="120"/>
      <c r="O91" s="120"/>
      <c r="P91" s="120"/>
      <c r="Q91" s="121"/>
      <c r="R91" s="124" t="s">
        <v>303</v>
      </c>
      <c r="S91" s="126">
        <v>4400</v>
      </c>
      <c r="T91" s="196" t="s">
        <v>368</v>
      </c>
      <c r="U91" s="196"/>
      <c r="V91" s="200" t="s">
        <v>376</v>
      </c>
      <c r="W91" s="200"/>
      <c r="X91" s="200"/>
      <c r="Y91" s="200"/>
      <c r="Z91" s="200"/>
      <c r="AA91" s="200"/>
    </row>
    <row r="92" spans="1:57" ht="15">
      <c r="K92" s="137">
        <v>15</v>
      </c>
      <c r="L92" s="119" t="s">
        <v>293</v>
      </c>
      <c r="M92" s="122" t="s">
        <v>314</v>
      </c>
      <c r="N92" s="120"/>
      <c r="O92" s="120"/>
      <c r="P92" s="120"/>
      <c r="Q92" s="121"/>
      <c r="R92" s="124" t="s">
        <v>303</v>
      </c>
      <c r="S92" s="126">
        <v>3600</v>
      </c>
      <c r="T92" s="196" t="s">
        <v>343</v>
      </c>
      <c r="U92" s="196"/>
      <c r="V92" s="200" t="s">
        <v>350</v>
      </c>
      <c r="W92" s="200"/>
      <c r="X92" s="200"/>
      <c r="Y92" s="200"/>
      <c r="Z92" s="200"/>
      <c r="AA92" s="200"/>
    </row>
    <row r="93" spans="1:57" ht="15">
      <c r="K93" s="137">
        <v>139</v>
      </c>
      <c r="L93" s="119" t="s">
        <v>294</v>
      </c>
      <c r="M93" s="122" t="s">
        <v>315</v>
      </c>
      <c r="N93" s="120"/>
      <c r="O93" s="120"/>
      <c r="P93" s="120"/>
      <c r="Q93" s="121"/>
      <c r="R93" s="124" t="s">
        <v>303</v>
      </c>
      <c r="S93" s="126">
        <v>5850</v>
      </c>
      <c r="T93" s="196" t="s">
        <v>343</v>
      </c>
      <c r="U93" s="196"/>
      <c r="V93" s="200" t="s">
        <v>351</v>
      </c>
      <c r="W93" s="200"/>
      <c r="X93" s="200"/>
      <c r="Y93" s="200"/>
      <c r="Z93" s="200"/>
      <c r="AA93" s="200"/>
    </row>
    <row r="94" spans="1:57" ht="15">
      <c r="K94" s="137">
        <v>8</v>
      </c>
      <c r="L94" s="119" t="s">
        <v>295</v>
      </c>
      <c r="M94" s="122" t="s">
        <v>316</v>
      </c>
      <c r="N94" s="120"/>
      <c r="O94" s="120"/>
      <c r="P94" s="120"/>
      <c r="Q94" s="121"/>
      <c r="R94" s="124" t="s">
        <v>303</v>
      </c>
      <c r="S94" s="126">
        <v>8800</v>
      </c>
      <c r="T94" s="196" t="s">
        <v>368</v>
      </c>
      <c r="U94" s="196"/>
      <c r="V94" s="206" t="s">
        <v>377</v>
      </c>
      <c r="W94" s="206"/>
      <c r="X94" s="206"/>
      <c r="Y94" s="206"/>
      <c r="Z94" s="206"/>
      <c r="AA94" s="206"/>
      <c r="AB94" s="176" t="s">
        <v>364</v>
      </c>
      <c r="AC94" s="177" t="s">
        <v>363</v>
      </c>
      <c r="AD94" s="178"/>
      <c r="AE94" s="179"/>
    </row>
    <row r="95" spans="1:57" ht="15">
      <c r="K95" s="137">
        <v>4</v>
      </c>
      <c r="L95" s="119" t="s">
        <v>366</v>
      </c>
      <c r="M95" s="122" t="s">
        <v>317</v>
      </c>
      <c r="N95" s="120"/>
      <c r="O95" s="120"/>
      <c r="P95" s="120"/>
      <c r="Q95" s="121"/>
      <c r="R95" s="124" t="s">
        <v>371</v>
      </c>
      <c r="S95" s="126">
        <v>1600</v>
      </c>
      <c r="T95" s="196" t="s">
        <v>336</v>
      </c>
      <c r="U95" s="196"/>
      <c r="V95" s="200" t="s">
        <v>365</v>
      </c>
      <c r="W95" s="200"/>
      <c r="X95" s="200"/>
      <c r="Y95" s="200"/>
      <c r="Z95" s="200"/>
      <c r="AA95" s="200"/>
    </row>
    <row r="96" spans="1:57" ht="15">
      <c r="K96" s="137">
        <v>3</v>
      </c>
      <c r="L96" s="173" t="s">
        <v>223</v>
      </c>
      <c r="M96" s="183" t="s">
        <v>318</v>
      </c>
      <c r="N96" s="180"/>
      <c r="O96" s="180"/>
      <c r="P96" s="180"/>
      <c r="Q96" s="181"/>
      <c r="R96" s="182" t="s">
        <v>371</v>
      </c>
      <c r="S96" s="126">
        <v>1000</v>
      </c>
      <c r="T96" s="196" t="s">
        <v>336</v>
      </c>
      <c r="U96" s="196"/>
      <c r="V96" s="200" t="s">
        <v>367</v>
      </c>
      <c r="W96" s="200"/>
      <c r="X96" s="200"/>
      <c r="Y96" s="200"/>
      <c r="Z96" s="200"/>
      <c r="AA96" s="200"/>
    </row>
    <row r="97" spans="13:21">
      <c r="U97" s="155"/>
    </row>
    <row r="99" spans="13:21">
      <c r="U99" s="5"/>
    </row>
    <row r="100" spans="13:21" ht="15">
      <c r="M100" s="175"/>
    </row>
    <row r="109" spans="13:21">
      <c r="U109" s="139"/>
    </row>
  </sheetData>
  <autoFilter ref="A7:BE79"/>
  <sortState ref="L96:L165">
    <sortCondition ref="L96:L165"/>
  </sortState>
  <mergeCells count="30">
    <mergeCell ref="T93:U93"/>
    <mergeCell ref="T94:U94"/>
    <mergeCell ref="T95:U95"/>
    <mergeCell ref="M82:S82"/>
    <mergeCell ref="T87:U87"/>
    <mergeCell ref="T88:U88"/>
    <mergeCell ref="T89:U89"/>
    <mergeCell ref="T90:U90"/>
    <mergeCell ref="T91:U91"/>
    <mergeCell ref="T83:U83"/>
    <mergeCell ref="T84:U84"/>
    <mergeCell ref="T85:U85"/>
    <mergeCell ref="M83:Q83"/>
    <mergeCell ref="T86:U86"/>
    <mergeCell ref="V95:AA95"/>
    <mergeCell ref="V96:AA96"/>
    <mergeCell ref="T96:U96"/>
    <mergeCell ref="V83:AA83"/>
    <mergeCell ref="V84:AA84"/>
    <mergeCell ref="V85:AA85"/>
    <mergeCell ref="V86:AA86"/>
    <mergeCell ref="V87:AA87"/>
    <mergeCell ref="V88:AA88"/>
    <mergeCell ref="V89:AA89"/>
    <mergeCell ref="V90:AA90"/>
    <mergeCell ref="V91:AA91"/>
    <mergeCell ref="V92:AA92"/>
    <mergeCell ref="V93:AA93"/>
    <mergeCell ref="V94:AA94"/>
    <mergeCell ref="T92:U92"/>
  </mergeCells>
  <pageMargins left="0.7" right="0.7" top="0.75" bottom="0.75" header="0.3" footer="0.3"/>
  <pageSetup paperSize="17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3"/>
  <sheetViews>
    <sheetView showGridLines="0" topLeftCell="G52" workbookViewId="0">
      <selection activeCell="V69" sqref="V69:AA69"/>
    </sheetView>
  </sheetViews>
  <sheetFormatPr defaultRowHeight="12.75"/>
  <cols>
    <col min="1" max="1" width="4.42578125" style="1" customWidth="1"/>
    <col min="2" max="2" width="33.140625" style="12" bestFit="1" customWidth="1"/>
    <col min="3" max="3" width="8.28515625" style="13" customWidth="1"/>
    <col min="4" max="4" width="34.140625" style="4" customWidth="1"/>
    <col min="5" max="5" width="12.140625" style="4" bestFit="1" customWidth="1"/>
    <col min="6" max="6" width="6.5703125" style="1" bestFit="1" customWidth="1"/>
    <col min="7" max="7" width="7.7109375" style="1" customWidth="1"/>
    <col min="8" max="8" width="7.28515625" style="5" customWidth="1"/>
    <col min="9" max="9" width="6.7109375" style="6" customWidth="1"/>
    <col min="10" max="10" width="8.5703125" style="6" customWidth="1"/>
    <col min="11" max="11" width="14.42578125" style="7" customWidth="1"/>
    <col min="12" max="12" width="36.7109375" style="4" bestFit="1" customWidth="1"/>
    <col min="13" max="13" width="7.42578125" style="1" customWidth="1"/>
    <col min="14" max="14" width="10.5703125" style="1" bestFit="1" customWidth="1"/>
    <col min="15" max="15" width="4.7109375" style="1" bestFit="1" customWidth="1"/>
    <col min="16" max="16" width="9" style="1" customWidth="1"/>
    <col min="17" max="17" width="7.5703125" style="1" bestFit="1" customWidth="1"/>
    <col min="18" max="18" width="9.140625" style="1" customWidth="1"/>
    <col min="19" max="19" width="8.42578125" style="1" customWidth="1"/>
    <col min="20" max="20" width="10.28515625" style="5" bestFit="1" customWidth="1"/>
    <col min="21" max="21" width="12.28515625" style="1" bestFit="1" customWidth="1"/>
    <col min="22" max="22" width="8.85546875" style="5" customWidth="1"/>
    <col min="23" max="23" width="8" style="5" customWidth="1"/>
    <col min="24" max="24" width="5.85546875" style="5" bestFit="1" customWidth="1"/>
    <col min="25" max="25" width="9.85546875" style="5" bestFit="1" customWidth="1"/>
    <col min="26" max="26" width="14.42578125" style="7" customWidth="1"/>
    <col min="27" max="27" width="13.42578125" style="8" customWidth="1"/>
    <col min="28" max="28" width="11" style="4" customWidth="1"/>
    <col min="29" max="29" width="12" style="4" bestFit="1" customWidth="1"/>
    <col min="30" max="30" width="9.42578125" style="4" bestFit="1" customWidth="1"/>
    <col min="31" max="31" width="12" style="4" bestFit="1" customWidth="1"/>
    <col min="32" max="16384" width="9.140625" style="4"/>
  </cols>
  <sheetData>
    <row r="1" spans="1:56" ht="18">
      <c r="B1" s="2" t="s">
        <v>230</v>
      </c>
      <c r="C1" s="3"/>
    </row>
    <row r="2" spans="1:56">
      <c r="B2" s="9" t="s">
        <v>41</v>
      </c>
      <c r="C2" s="10"/>
      <c r="Y2" s="11"/>
    </row>
    <row r="3" spans="1:56" ht="13.5" thickBot="1">
      <c r="B3" s="9" t="s">
        <v>42</v>
      </c>
      <c r="C3" s="10"/>
    </row>
    <row r="4" spans="1:56" ht="13.5" thickBot="1">
      <c r="V4" s="14"/>
      <c r="W4" s="15"/>
      <c r="X4" s="15"/>
      <c r="Y4" s="16"/>
      <c r="Z4" s="17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</row>
    <row r="5" spans="1:56" s="36" customFormat="1">
      <c r="A5" s="19"/>
      <c r="B5" s="20" t="s">
        <v>0</v>
      </c>
      <c r="C5" s="20" t="s">
        <v>1</v>
      </c>
      <c r="D5" s="21" t="s">
        <v>2</v>
      </c>
      <c r="E5" s="21" t="s">
        <v>3</v>
      </c>
      <c r="F5" s="22" t="s">
        <v>4</v>
      </c>
      <c r="G5" s="22" t="s">
        <v>5</v>
      </c>
      <c r="H5" s="23" t="s">
        <v>6</v>
      </c>
      <c r="I5" s="22" t="s">
        <v>7</v>
      </c>
      <c r="J5" s="22" t="s">
        <v>8</v>
      </c>
      <c r="K5" s="24" t="s">
        <v>9</v>
      </c>
      <c r="L5" s="20" t="s">
        <v>10</v>
      </c>
      <c r="M5" s="25" t="s">
        <v>4</v>
      </c>
      <c r="N5" s="26" t="s">
        <v>11</v>
      </c>
      <c r="O5" s="26" t="s">
        <v>4</v>
      </c>
      <c r="P5" s="26" t="s">
        <v>12</v>
      </c>
      <c r="Q5" s="25" t="s">
        <v>13</v>
      </c>
      <c r="R5" s="27" t="s">
        <v>14</v>
      </c>
      <c r="S5" s="25" t="s">
        <v>15</v>
      </c>
      <c r="T5" s="28" t="s">
        <v>16</v>
      </c>
      <c r="U5" s="29" t="s">
        <v>8</v>
      </c>
      <c r="V5" s="30" t="s">
        <v>17</v>
      </c>
      <c r="W5" s="31" t="s">
        <v>18</v>
      </c>
      <c r="X5" s="31" t="s">
        <v>19</v>
      </c>
      <c r="Y5" s="32" t="s">
        <v>6</v>
      </c>
      <c r="Z5" s="33" t="s">
        <v>9</v>
      </c>
      <c r="AA5" s="34" t="s">
        <v>20</v>
      </c>
      <c r="AB5" s="25" t="s">
        <v>298</v>
      </c>
      <c r="AC5" s="142" t="s">
        <v>6</v>
      </c>
      <c r="AD5" s="144" t="s">
        <v>301</v>
      </c>
      <c r="AE5" s="209" t="s">
        <v>326</v>
      </c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</row>
    <row r="6" spans="1:56" s="52" customFormat="1" ht="13.5" thickBot="1">
      <c r="A6" s="19" t="s">
        <v>21</v>
      </c>
      <c r="B6" s="37"/>
      <c r="C6" s="37"/>
      <c r="D6" s="38"/>
      <c r="E6" s="38" t="s">
        <v>22</v>
      </c>
      <c r="F6" s="39"/>
      <c r="G6" s="39"/>
      <c r="H6" s="40" t="s">
        <v>23</v>
      </c>
      <c r="I6" s="39" t="s">
        <v>24</v>
      </c>
      <c r="J6" s="39" t="s">
        <v>25</v>
      </c>
      <c r="K6" s="41">
        <v>0.17399999999999999</v>
      </c>
      <c r="L6" s="37"/>
      <c r="M6" s="42"/>
      <c r="N6" s="43" t="s">
        <v>26</v>
      </c>
      <c r="O6" s="43"/>
      <c r="P6" s="43" t="s">
        <v>22</v>
      </c>
      <c r="Q6" s="42"/>
      <c r="R6" s="44" t="s">
        <v>27</v>
      </c>
      <c r="S6" s="42" t="s">
        <v>28</v>
      </c>
      <c r="T6" s="45" t="s">
        <v>23</v>
      </c>
      <c r="U6" s="46" t="s">
        <v>29</v>
      </c>
      <c r="V6" s="47" t="s">
        <v>30</v>
      </c>
      <c r="W6" s="48" t="s">
        <v>14</v>
      </c>
      <c r="X6" s="48" t="s">
        <v>31</v>
      </c>
      <c r="Y6" s="49" t="s">
        <v>32</v>
      </c>
      <c r="Z6" s="50" t="s">
        <v>33</v>
      </c>
      <c r="AA6" s="51" t="s">
        <v>34</v>
      </c>
      <c r="AB6" s="42" t="s">
        <v>299</v>
      </c>
      <c r="AC6" s="143" t="s">
        <v>323</v>
      </c>
      <c r="AD6" s="145" t="s">
        <v>325</v>
      </c>
      <c r="AE6" s="210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</row>
    <row r="7" spans="1:56" s="35" customFormat="1">
      <c r="A7" s="19"/>
      <c r="B7" s="53" t="s">
        <v>0</v>
      </c>
      <c r="C7" s="53"/>
      <c r="D7" s="53"/>
      <c r="E7" s="53" t="s">
        <v>35</v>
      </c>
      <c r="F7" s="54"/>
      <c r="G7" s="54"/>
      <c r="H7" s="55"/>
      <c r="I7" s="54"/>
      <c r="J7" s="54"/>
      <c r="K7" s="56"/>
      <c r="L7" s="53" t="s">
        <v>10</v>
      </c>
      <c r="M7" s="54" t="s">
        <v>4</v>
      </c>
      <c r="N7" s="54"/>
      <c r="O7" s="54"/>
      <c r="P7" s="54" t="s">
        <v>36</v>
      </c>
      <c r="Q7" s="54"/>
      <c r="R7" s="57"/>
      <c r="S7" s="54"/>
      <c r="T7" s="55"/>
      <c r="U7" s="54"/>
      <c r="V7" s="58"/>
      <c r="W7" s="59"/>
      <c r="X7" s="59"/>
      <c r="Y7" s="60"/>
      <c r="Z7" s="61"/>
      <c r="AA7" s="62"/>
      <c r="AB7" s="54"/>
      <c r="AC7" s="133"/>
      <c r="AD7" s="146"/>
      <c r="AE7" s="211"/>
    </row>
    <row r="8" spans="1:56" ht="22.5" customHeight="1">
      <c r="A8" s="1">
        <v>1</v>
      </c>
      <c r="B8" s="63" t="s">
        <v>231</v>
      </c>
      <c r="C8" s="63">
        <v>1</v>
      </c>
      <c r="D8" s="64" t="s">
        <v>81</v>
      </c>
      <c r="E8" s="65" t="s">
        <v>45</v>
      </c>
      <c r="F8" s="64">
        <v>8</v>
      </c>
      <c r="G8" s="66">
        <v>60</v>
      </c>
      <c r="H8" s="67">
        <v>0.48</v>
      </c>
      <c r="I8" s="64">
        <v>3200</v>
      </c>
      <c r="J8" s="68">
        <v>1536</v>
      </c>
      <c r="K8" s="69">
        <f>$K$6*J8</f>
        <v>267.26400000000001</v>
      </c>
      <c r="L8" s="64" t="s">
        <v>348</v>
      </c>
      <c r="M8" s="70">
        <v>8</v>
      </c>
      <c r="N8" s="70"/>
      <c r="O8" s="70"/>
      <c r="P8" s="65" t="s">
        <v>46</v>
      </c>
      <c r="Q8" s="71">
        <v>22</v>
      </c>
      <c r="R8" s="72">
        <v>0</v>
      </c>
      <c r="S8" s="128">
        <f t="shared" ref="S8" si="0">I8*(1-V8)</f>
        <v>3200</v>
      </c>
      <c r="T8" s="130">
        <f>IF(L8="NA",H8,Q8/1000*M8)</f>
        <v>0.17599999999999999</v>
      </c>
      <c r="U8" s="73">
        <f t="shared" ref="U8" si="1">T8*S8</f>
        <v>563.19999999999993</v>
      </c>
      <c r="V8" s="74">
        <v>0</v>
      </c>
      <c r="W8" s="74">
        <v>0</v>
      </c>
      <c r="X8" s="129">
        <f t="shared" ref="X8" si="2">(I8-S8)*(R8/1000*M8)</f>
        <v>0</v>
      </c>
      <c r="Y8" s="73">
        <f>U8+X8</f>
        <v>563.19999999999993</v>
      </c>
      <c r="Z8" s="75">
        <f>$K$6*Y8</f>
        <v>97.996799999999979</v>
      </c>
      <c r="AA8" s="76">
        <f>K8-Z8</f>
        <v>169.26720000000003</v>
      </c>
      <c r="AB8" s="115" t="s">
        <v>303</v>
      </c>
      <c r="AC8" s="134">
        <v>1614.0103365053369</v>
      </c>
      <c r="AD8" s="140">
        <f>AC8/AA8</f>
        <v>9.5352811206502892</v>
      </c>
      <c r="AE8" s="141">
        <f>AC8-(H8-T8)*1000</f>
        <v>1310.0103365053369</v>
      </c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</row>
    <row r="9" spans="1:56" ht="22.5" customHeight="1">
      <c r="A9" s="1">
        <v>2</v>
      </c>
      <c r="B9" s="63" t="s">
        <v>232</v>
      </c>
      <c r="C9" s="63">
        <v>1</v>
      </c>
      <c r="D9" s="64" t="s">
        <v>76</v>
      </c>
      <c r="E9" s="65" t="s">
        <v>45</v>
      </c>
      <c r="F9" s="64">
        <v>1</v>
      </c>
      <c r="G9" s="66">
        <v>60</v>
      </c>
      <c r="H9" s="67">
        <v>0.06</v>
      </c>
      <c r="I9" s="64">
        <v>3200</v>
      </c>
      <c r="J9" s="68">
        <v>192</v>
      </c>
      <c r="K9" s="69">
        <f t="shared" ref="K9:K62" si="3">$K$6*J9</f>
        <v>33.408000000000001</v>
      </c>
      <c r="L9" s="64" t="s">
        <v>348</v>
      </c>
      <c r="M9" s="70">
        <v>1</v>
      </c>
      <c r="N9" s="70"/>
      <c r="O9" s="70"/>
      <c r="P9" s="65" t="s">
        <v>46</v>
      </c>
      <c r="Q9" s="71">
        <v>22</v>
      </c>
      <c r="R9" s="72">
        <v>0</v>
      </c>
      <c r="S9" s="128">
        <f t="shared" ref="S9:S62" si="4">I9*(1-V9)</f>
        <v>3200</v>
      </c>
      <c r="T9" s="130">
        <f t="shared" ref="T9:T62" si="5">IF(L9="NA",H9,Q9/1000*M9)</f>
        <v>2.1999999999999999E-2</v>
      </c>
      <c r="U9" s="73">
        <f t="shared" ref="U9:U62" si="6">T9*S9</f>
        <v>70.399999999999991</v>
      </c>
      <c r="V9" s="74">
        <v>0</v>
      </c>
      <c r="W9" s="74">
        <v>0</v>
      </c>
      <c r="X9" s="129">
        <f t="shared" ref="X9:X62" si="7">(I9-S9)*(R9/1000*M9)</f>
        <v>0</v>
      </c>
      <c r="Y9" s="73">
        <f t="shared" ref="Y9:Y62" si="8">U9+X9</f>
        <v>70.399999999999991</v>
      </c>
      <c r="Z9" s="75">
        <f t="shared" ref="Z9:Z62" si="9">$K$6*Y9</f>
        <v>12.249599999999997</v>
      </c>
      <c r="AA9" s="76">
        <f t="shared" ref="AA9:AA62" si="10">K9-Z9</f>
        <v>21.158400000000004</v>
      </c>
      <c r="AB9" s="115" t="s">
        <v>303</v>
      </c>
      <c r="AC9" s="134">
        <v>201.75129206316711</v>
      </c>
      <c r="AD9" s="140">
        <f t="shared" ref="AD9:AD63" si="11">AC9/AA9</f>
        <v>9.5352811206502892</v>
      </c>
      <c r="AE9" s="141">
        <f t="shared" ref="AE9:AE62" si="12">AC9-(H9-T9)*1000</f>
        <v>163.75129206316711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</row>
    <row r="10" spans="1:56" ht="22.5" customHeight="1">
      <c r="A10" s="1">
        <v>3</v>
      </c>
      <c r="B10" s="63" t="s">
        <v>233</v>
      </c>
      <c r="C10" s="63">
        <v>1</v>
      </c>
      <c r="D10" s="64" t="s">
        <v>48</v>
      </c>
      <c r="E10" s="65" t="s">
        <v>49</v>
      </c>
      <c r="F10" s="64">
        <v>3</v>
      </c>
      <c r="G10" s="66">
        <v>40</v>
      </c>
      <c r="H10" s="67">
        <v>0.12</v>
      </c>
      <c r="I10" s="64">
        <v>3200</v>
      </c>
      <c r="J10" s="68">
        <v>384</v>
      </c>
      <c r="K10" s="69">
        <f t="shared" si="3"/>
        <v>66.816000000000003</v>
      </c>
      <c r="L10" s="64" t="s">
        <v>283</v>
      </c>
      <c r="M10" s="70">
        <v>3</v>
      </c>
      <c r="N10" s="70"/>
      <c r="O10" s="70"/>
      <c r="P10" s="65" t="s">
        <v>50</v>
      </c>
      <c r="Q10" s="71">
        <v>13</v>
      </c>
      <c r="R10" s="72">
        <v>0</v>
      </c>
      <c r="S10" s="128">
        <f t="shared" si="4"/>
        <v>3200</v>
      </c>
      <c r="T10" s="130">
        <f t="shared" si="5"/>
        <v>3.9E-2</v>
      </c>
      <c r="U10" s="73">
        <f t="shared" si="6"/>
        <v>124.8</v>
      </c>
      <c r="V10" s="74">
        <v>0</v>
      </c>
      <c r="W10" s="74">
        <v>0</v>
      </c>
      <c r="X10" s="129">
        <f t="shared" si="7"/>
        <v>0</v>
      </c>
      <c r="Y10" s="73">
        <f t="shared" si="8"/>
        <v>124.8</v>
      </c>
      <c r="Z10" s="75">
        <f t="shared" si="9"/>
        <v>21.715199999999999</v>
      </c>
      <c r="AA10" s="76">
        <f t="shared" si="10"/>
        <v>45.100800000000007</v>
      </c>
      <c r="AB10" s="115" t="s">
        <v>303</v>
      </c>
      <c r="AC10" s="134">
        <v>701.18594751490127</v>
      </c>
      <c r="AD10" s="140">
        <f t="shared" si="11"/>
        <v>15.547084475550349</v>
      </c>
      <c r="AE10" s="141">
        <f t="shared" si="12"/>
        <v>620.18594751490127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</row>
    <row r="11" spans="1:56" ht="22.5" customHeight="1">
      <c r="A11" s="1">
        <v>4</v>
      </c>
      <c r="B11" s="63" t="s">
        <v>234</v>
      </c>
      <c r="C11" s="63">
        <v>1</v>
      </c>
      <c r="D11" s="64" t="s">
        <v>48</v>
      </c>
      <c r="E11" s="65" t="s">
        <v>49</v>
      </c>
      <c r="F11" s="64">
        <v>3</v>
      </c>
      <c r="G11" s="66">
        <v>40</v>
      </c>
      <c r="H11" s="67">
        <v>0.12</v>
      </c>
      <c r="I11" s="64">
        <v>3200</v>
      </c>
      <c r="J11" s="68">
        <v>384</v>
      </c>
      <c r="K11" s="69">
        <f t="shared" si="3"/>
        <v>66.816000000000003</v>
      </c>
      <c r="L11" s="64" t="s">
        <v>283</v>
      </c>
      <c r="M11" s="70">
        <v>3</v>
      </c>
      <c r="N11" s="70"/>
      <c r="O11" s="70"/>
      <c r="P11" s="65" t="s">
        <v>50</v>
      </c>
      <c r="Q11" s="71">
        <v>13</v>
      </c>
      <c r="R11" s="72">
        <v>0</v>
      </c>
      <c r="S11" s="128">
        <f t="shared" si="4"/>
        <v>3200</v>
      </c>
      <c r="T11" s="130">
        <f t="shared" si="5"/>
        <v>3.9E-2</v>
      </c>
      <c r="U11" s="73">
        <f t="shared" si="6"/>
        <v>124.8</v>
      </c>
      <c r="V11" s="74">
        <v>0</v>
      </c>
      <c r="W11" s="74">
        <v>0</v>
      </c>
      <c r="X11" s="129">
        <f t="shared" si="7"/>
        <v>0</v>
      </c>
      <c r="Y11" s="73">
        <f t="shared" si="8"/>
        <v>124.8</v>
      </c>
      <c r="Z11" s="75">
        <f t="shared" si="9"/>
        <v>21.715199999999999</v>
      </c>
      <c r="AA11" s="76">
        <f t="shared" si="10"/>
        <v>45.100800000000007</v>
      </c>
      <c r="AB11" s="115" t="s">
        <v>303</v>
      </c>
      <c r="AC11" s="134">
        <v>701.18594751490127</v>
      </c>
      <c r="AD11" s="140">
        <f t="shared" si="11"/>
        <v>15.547084475550349</v>
      </c>
      <c r="AE11" s="141">
        <f t="shared" si="12"/>
        <v>620.18594751490127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</row>
    <row r="12" spans="1:56" ht="22.5" customHeight="1">
      <c r="A12" s="1">
        <v>5</v>
      </c>
      <c r="B12" s="63" t="s">
        <v>139</v>
      </c>
      <c r="C12" s="63">
        <v>1</v>
      </c>
      <c r="D12" s="64" t="s">
        <v>48</v>
      </c>
      <c r="E12" s="65" t="s">
        <v>49</v>
      </c>
      <c r="F12" s="64">
        <v>1</v>
      </c>
      <c r="G12" s="66">
        <v>40</v>
      </c>
      <c r="H12" s="67">
        <v>0.04</v>
      </c>
      <c r="I12" s="64">
        <v>3200</v>
      </c>
      <c r="J12" s="68">
        <v>128</v>
      </c>
      <c r="K12" s="69">
        <f t="shared" si="3"/>
        <v>22.271999999999998</v>
      </c>
      <c r="L12" s="64" t="s">
        <v>283</v>
      </c>
      <c r="M12" s="70">
        <v>1</v>
      </c>
      <c r="N12" s="70"/>
      <c r="O12" s="70"/>
      <c r="P12" s="65" t="s">
        <v>50</v>
      </c>
      <c r="Q12" s="71">
        <v>13</v>
      </c>
      <c r="R12" s="72">
        <v>0</v>
      </c>
      <c r="S12" s="128">
        <f t="shared" si="4"/>
        <v>3200</v>
      </c>
      <c r="T12" s="130">
        <f t="shared" si="5"/>
        <v>1.2999999999999999E-2</v>
      </c>
      <c r="U12" s="73">
        <f t="shared" si="6"/>
        <v>41.6</v>
      </c>
      <c r="V12" s="74">
        <v>0</v>
      </c>
      <c r="W12" s="74">
        <v>0</v>
      </c>
      <c r="X12" s="129">
        <f t="shared" si="7"/>
        <v>0</v>
      </c>
      <c r="Y12" s="73">
        <f t="shared" si="8"/>
        <v>41.6</v>
      </c>
      <c r="Z12" s="75">
        <f t="shared" si="9"/>
        <v>7.2383999999999995</v>
      </c>
      <c r="AA12" s="76">
        <f t="shared" si="10"/>
        <v>15.0336</v>
      </c>
      <c r="AB12" s="115" t="s">
        <v>303</v>
      </c>
      <c r="AC12" s="134">
        <v>233.72864917163375</v>
      </c>
      <c r="AD12" s="140">
        <f t="shared" si="11"/>
        <v>15.547084475550351</v>
      </c>
      <c r="AE12" s="141">
        <f t="shared" si="12"/>
        <v>206.72864917163375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</row>
    <row r="13" spans="1:56" ht="22.5" customHeight="1">
      <c r="A13" s="1">
        <v>6</v>
      </c>
      <c r="B13" s="63" t="s">
        <v>235</v>
      </c>
      <c r="C13" s="63">
        <v>1</v>
      </c>
      <c r="D13" s="64" t="s">
        <v>236</v>
      </c>
      <c r="E13" s="65" t="s">
        <v>53</v>
      </c>
      <c r="F13" s="64">
        <v>12</v>
      </c>
      <c r="G13" s="66">
        <v>295</v>
      </c>
      <c r="H13" s="67">
        <v>3.54</v>
      </c>
      <c r="I13" s="64">
        <v>3200</v>
      </c>
      <c r="J13" s="68">
        <v>11328</v>
      </c>
      <c r="K13" s="69">
        <f t="shared" si="3"/>
        <v>1971.0719999999999</v>
      </c>
      <c r="L13" s="64" t="s">
        <v>346</v>
      </c>
      <c r="M13" s="70">
        <v>12</v>
      </c>
      <c r="N13" s="70" t="s">
        <v>322</v>
      </c>
      <c r="O13" s="70">
        <v>12</v>
      </c>
      <c r="P13" s="65" t="s">
        <v>229</v>
      </c>
      <c r="Q13" s="71">
        <v>86</v>
      </c>
      <c r="R13" s="72">
        <f>Q13*0.2</f>
        <v>17.2</v>
      </c>
      <c r="S13" s="128">
        <f t="shared" si="4"/>
        <v>2400</v>
      </c>
      <c r="T13" s="130">
        <f t="shared" si="5"/>
        <v>1.032</v>
      </c>
      <c r="U13" s="73">
        <f t="shared" si="6"/>
        <v>2476.8000000000002</v>
      </c>
      <c r="V13" s="74">
        <v>0.25</v>
      </c>
      <c r="W13" s="74">
        <v>0</v>
      </c>
      <c r="X13" s="129">
        <f t="shared" si="7"/>
        <v>165.12</v>
      </c>
      <c r="Y13" s="73">
        <f t="shared" si="8"/>
        <v>2641.92</v>
      </c>
      <c r="Z13" s="75">
        <f t="shared" si="9"/>
        <v>459.69407999999999</v>
      </c>
      <c r="AA13" s="76">
        <f t="shared" si="10"/>
        <v>1511.3779199999999</v>
      </c>
      <c r="AB13" s="115" t="s">
        <v>304</v>
      </c>
      <c r="AC13" s="134">
        <v>11004.130075710227</v>
      </c>
      <c r="AD13" s="140">
        <f t="shared" si="11"/>
        <v>7.2808593602520197</v>
      </c>
      <c r="AE13" s="141">
        <f t="shared" si="12"/>
        <v>8496.1300757102272</v>
      </c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</row>
    <row r="14" spans="1:56" ht="22.5" customHeight="1">
      <c r="A14" s="1">
        <v>7</v>
      </c>
      <c r="B14" s="63" t="s">
        <v>235</v>
      </c>
      <c r="C14" s="63">
        <v>1</v>
      </c>
      <c r="D14" s="64" t="s">
        <v>48</v>
      </c>
      <c r="E14" s="65" t="s">
        <v>49</v>
      </c>
      <c r="F14" s="64">
        <v>2</v>
      </c>
      <c r="G14" s="66">
        <v>40</v>
      </c>
      <c r="H14" s="67">
        <v>0.08</v>
      </c>
      <c r="I14" s="64">
        <v>3200</v>
      </c>
      <c r="J14" s="68">
        <v>256</v>
      </c>
      <c r="K14" s="69">
        <f t="shared" si="3"/>
        <v>44.543999999999997</v>
      </c>
      <c r="L14" s="64" t="s">
        <v>283</v>
      </c>
      <c r="M14" s="70">
        <v>2</v>
      </c>
      <c r="N14" s="70"/>
      <c r="O14" s="70"/>
      <c r="P14" s="65" t="s">
        <v>50</v>
      </c>
      <c r="Q14" s="71">
        <v>13</v>
      </c>
      <c r="R14" s="72">
        <v>0</v>
      </c>
      <c r="S14" s="128">
        <f t="shared" si="4"/>
        <v>3200</v>
      </c>
      <c r="T14" s="130">
        <f t="shared" si="5"/>
        <v>2.5999999999999999E-2</v>
      </c>
      <c r="U14" s="73">
        <f t="shared" si="6"/>
        <v>83.2</v>
      </c>
      <c r="V14" s="74">
        <v>0</v>
      </c>
      <c r="W14" s="74">
        <v>0</v>
      </c>
      <c r="X14" s="129">
        <f t="shared" si="7"/>
        <v>0</v>
      </c>
      <c r="Y14" s="73">
        <f t="shared" si="8"/>
        <v>83.2</v>
      </c>
      <c r="Z14" s="75">
        <f t="shared" si="9"/>
        <v>14.476799999999999</v>
      </c>
      <c r="AA14" s="76">
        <f t="shared" si="10"/>
        <v>30.0672</v>
      </c>
      <c r="AB14" s="115" t="s">
        <v>303</v>
      </c>
      <c r="AC14" s="134">
        <v>467.4572983432675</v>
      </c>
      <c r="AD14" s="140">
        <f t="shared" si="11"/>
        <v>15.547084475550351</v>
      </c>
      <c r="AE14" s="141">
        <f t="shared" si="12"/>
        <v>413.4572983432675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</row>
    <row r="15" spans="1:56" ht="22.5" customHeight="1">
      <c r="A15" s="1">
        <v>8</v>
      </c>
      <c r="B15" s="63" t="s">
        <v>237</v>
      </c>
      <c r="C15" s="63">
        <v>1</v>
      </c>
      <c r="D15" s="64" t="s">
        <v>48</v>
      </c>
      <c r="E15" s="65" t="s">
        <v>49</v>
      </c>
      <c r="F15" s="64">
        <v>2</v>
      </c>
      <c r="G15" s="66">
        <v>40</v>
      </c>
      <c r="H15" s="67">
        <v>0.08</v>
      </c>
      <c r="I15" s="64">
        <v>3200</v>
      </c>
      <c r="J15" s="68">
        <v>256</v>
      </c>
      <c r="K15" s="69">
        <f t="shared" si="3"/>
        <v>44.543999999999997</v>
      </c>
      <c r="L15" s="64" t="s">
        <v>283</v>
      </c>
      <c r="M15" s="70">
        <v>2</v>
      </c>
      <c r="N15" s="70"/>
      <c r="O15" s="70"/>
      <c r="P15" s="65" t="s">
        <v>50</v>
      </c>
      <c r="Q15" s="71">
        <v>13</v>
      </c>
      <c r="R15" s="72">
        <v>0</v>
      </c>
      <c r="S15" s="128">
        <f t="shared" si="4"/>
        <v>3200</v>
      </c>
      <c r="T15" s="130">
        <f t="shared" si="5"/>
        <v>2.5999999999999999E-2</v>
      </c>
      <c r="U15" s="73">
        <f t="shared" si="6"/>
        <v>83.2</v>
      </c>
      <c r="V15" s="74">
        <v>0</v>
      </c>
      <c r="W15" s="74">
        <v>0</v>
      </c>
      <c r="X15" s="129">
        <f t="shared" si="7"/>
        <v>0</v>
      </c>
      <c r="Y15" s="73">
        <f t="shared" si="8"/>
        <v>83.2</v>
      </c>
      <c r="Z15" s="75">
        <f t="shared" si="9"/>
        <v>14.476799999999999</v>
      </c>
      <c r="AA15" s="76">
        <f t="shared" si="10"/>
        <v>30.0672</v>
      </c>
      <c r="AB15" s="115" t="s">
        <v>303</v>
      </c>
      <c r="AC15" s="134">
        <v>467.4572983432675</v>
      </c>
      <c r="AD15" s="140">
        <f t="shared" si="11"/>
        <v>15.547084475550351</v>
      </c>
      <c r="AE15" s="141">
        <f t="shared" si="12"/>
        <v>413.4572983432675</v>
      </c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</row>
    <row r="16" spans="1:56" ht="22.5" customHeight="1">
      <c r="A16" s="1">
        <v>9</v>
      </c>
      <c r="B16" s="63" t="s">
        <v>238</v>
      </c>
      <c r="C16" s="63">
        <v>1</v>
      </c>
      <c r="D16" s="64" t="s">
        <v>81</v>
      </c>
      <c r="E16" s="65" t="s">
        <v>45</v>
      </c>
      <c r="F16" s="64">
        <v>1</v>
      </c>
      <c r="G16" s="66">
        <v>60</v>
      </c>
      <c r="H16" s="67">
        <v>0.06</v>
      </c>
      <c r="I16" s="64">
        <v>3200</v>
      </c>
      <c r="J16" s="68">
        <v>192</v>
      </c>
      <c r="K16" s="69">
        <f t="shared" si="3"/>
        <v>33.408000000000001</v>
      </c>
      <c r="L16" s="64" t="s">
        <v>348</v>
      </c>
      <c r="M16" s="70">
        <v>1</v>
      </c>
      <c r="N16" s="70"/>
      <c r="O16" s="70"/>
      <c r="P16" s="65" t="s">
        <v>46</v>
      </c>
      <c r="Q16" s="71">
        <v>22</v>
      </c>
      <c r="R16" s="72">
        <v>0</v>
      </c>
      <c r="S16" s="128">
        <f t="shared" si="4"/>
        <v>3200</v>
      </c>
      <c r="T16" s="130">
        <f t="shared" si="5"/>
        <v>2.1999999999999999E-2</v>
      </c>
      <c r="U16" s="73">
        <f t="shared" si="6"/>
        <v>70.399999999999991</v>
      </c>
      <c r="V16" s="74">
        <v>0</v>
      </c>
      <c r="W16" s="74">
        <v>0</v>
      </c>
      <c r="X16" s="129">
        <f t="shared" si="7"/>
        <v>0</v>
      </c>
      <c r="Y16" s="73">
        <f t="shared" si="8"/>
        <v>70.399999999999991</v>
      </c>
      <c r="Z16" s="75">
        <f t="shared" si="9"/>
        <v>12.249599999999997</v>
      </c>
      <c r="AA16" s="76">
        <f t="shared" si="10"/>
        <v>21.158400000000004</v>
      </c>
      <c r="AB16" s="115" t="s">
        <v>303</v>
      </c>
      <c r="AC16" s="134">
        <v>201.75129206316711</v>
      </c>
      <c r="AD16" s="140">
        <f t="shared" si="11"/>
        <v>9.5352811206502892</v>
      </c>
      <c r="AE16" s="141">
        <f t="shared" si="12"/>
        <v>163.75129206316711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</row>
    <row r="17" spans="1:56" ht="22.5" customHeight="1">
      <c r="A17" s="1">
        <v>10</v>
      </c>
      <c r="B17" s="63" t="s">
        <v>239</v>
      </c>
      <c r="C17" s="63">
        <v>1</v>
      </c>
      <c r="D17" s="64" t="s">
        <v>240</v>
      </c>
      <c r="E17" s="65">
        <v>0</v>
      </c>
      <c r="F17" s="64">
        <v>16</v>
      </c>
      <c r="G17" s="66">
        <v>40</v>
      </c>
      <c r="H17" s="67">
        <v>0.64</v>
      </c>
      <c r="I17" s="64">
        <v>2000</v>
      </c>
      <c r="J17" s="68">
        <v>1280</v>
      </c>
      <c r="K17" s="69">
        <f t="shared" si="3"/>
        <v>222.71999999999997</v>
      </c>
      <c r="L17" s="64" t="s">
        <v>288</v>
      </c>
      <c r="M17" s="70">
        <v>16</v>
      </c>
      <c r="N17" s="70"/>
      <c r="O17" s="70"/>
      <c r="P17" s="65" t="s">
        <v>109</v>
      </c>
      <c r="Q17" s="71">
        <v>12</v>
      </c>
      <c r="R17" s="72">
        <v>0</v>
      </c>
      <c r="S17" s="128">
        <f t="shared" si="4"/>
        <v>2000</v>
      </c>
      <c r="T17" s="130">
        <f t="shared" si="5"/>
        <v>0.192</v>
      </c>
      <c r="U17" s="73">
        <f t="shared" si="6"/>
        <v>384</v>
      </c>
      <c r="V17" s="74">
        <v>0</v>
      </c>
      <c r="W17" s="74">
        <v>0</v>
      </c>
      <c r="X17" s="129">
        <f t="shared" si="7"/>
        <v>0</v>
      </c>
      <c r="Y17" s="73">
        <f t="shared" si="8"/>
        <v>384</v>
      </c>
      <c r="Z17" s="75">
        <f t="shared" si="9"/>
        <v>66.816000000000003</v>
      </c>
      <c r="AA17" s="76">
        <f t="shared" si="10"/>
        <v>155.90399999999997</v>
      </c>
      <c r="AB17" s="115" t="s">
        <v>303</v>
      </c>
      <c r="AC17" s="134">
        <v>3513.0556110248613</v>
      </c>
      <c r="AD17" s="140">
        <f t="shared" si="11"/>
        <v>22.533453991076957</v>
      </c>
      <c r="AE17" s="141">
        <f t="shared" si="12"/>
        <v>3065.0556110248613</v>
      </c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</row>
    <row r="18" spans="1:56" ht="22.5" customHeight="1">
      <c r="A18" s="1">
        <v>11</v>
      </c>
      <c r="B18" s="63" t="s">
        <v>239</v>
      </c>
      <c r="C18" s="63">
        <v>1</v>
      </c>
      <c r="D18" s="64" t="s">
        <v>99</v>
      </c>
      <c r="E18" s="65" t="s">
        <v>53</v>
      </c>
      <c r="F18" s="64">
        <v>2</v>
      </c>
      <c r="G18" s="66">
        <v>295</v>
      </c>
      <c r="H18" s="67">
        <v>0.59</v>
      </c>
      <c r="I18" s="64">
        <v>2000</v>
      </c>
      <c r="J18" s="68">
        <v>1180</v>
      </c>
      <c r="K18" s="69">
        <f t="shared" si="3"/>
        <v>205.32</v>
      </c>
      <c r="L18" s="64" t="s">
        <v>54</v>
      </c>
      <c r="M18" s="70">
        <v>0</v>
      </c>
      <c r="N18" s="70"/>
      <c r="O18" s="70"/>
      <c r="P18" s="65" t="s">
        <v>54</v>
      </c>
      <c r="Q18" s="71">
        <v>295</v>
      </c>
      <c r="R18" s="72">
        <v>0</v>
      </c>
      <c r="S18" s="128">
        <f t="shared" si="4"/>
        <v>2000</v>
      </c>
      <c r="T18" s="130">
        <f t="shared" si="5"/>
        <v>0.59</v>
      </c>
      <c r="U18" s="73">
        <f t="shared" si="6"/>
        <v>1180</v>
      </c>
      <c r="V18" s="74">
        <v>0</v>
      </c>
      <c r="W18" s="74">
        <v>0</v>
      </c>
      <c r="X18" s="129">
        <f t="shared" si="7"/>
        <v>0</v>
      </c>
      <c r="Y18" s="73">
        <f t="shared" si="8"/>
        <v>1180</v>
      </c>
      <c r="Z18" s="75">
        <f t="shared" si="9"/>
        <v>205.32</v>
      </c>
      <c r="AA18" s="76">
        <f t="shared" si="10"/>
        <v>0</v>
      </c>
      <c r="AB18" s="115" t="s">
        <v>303</v>
      </c>
      <c r="AC18" s="134">
        <v>0</v>
      </c>
      <c r="AD18" s="140"/>
      <c r="AE18" s="141">
        <f t="shared" si="12"/>
        <v>0</v>
      </c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</row>
    <row r="19" spans="1:56" ht="17.25" customHeight="1">
      <c r="A19" s="1">
        <v>12</v>
      </c>
      <c r="B19" s="63" t="s">
        <v>239</v>
      </c>
      <c r="C19" s="63">
        <v>1</v>
      </c>
      <c r="D19" s="64" t="s">
        <v>241</v>
      </c>
      <c r="E19" s="65" t="s">
        <v>53</v>
      </c>
      <c r="F19" s="64">
        <v>6</v>
      </c>
      <c r="G19" s="66">
        <v>295</v>
      </c>
      <c r="H19" s="67">
        <v>1.77</v>
      </c>
      <c r="I19" s="64">
        <v>2000</v>
      </c>
      <c r="J19" s="68">
        <v>3540</v>
      </c>
      <c r="K19" s="69">
        <f t="shared" si="3"/>
        <v>615.95999999999992</v>
      </c>
      <c r="L19" s="64" t="s">
        <v>54</v>
      </c>
      <c r="M19" s="70">
        <v>0</v>
      </c>
      <c r="N19" s="70"/>
      <c r="O19" s="70"/>
      <c r="P19" s="65" t="s">
        <v>54</v>
      </c>
      <c r="Q19" s="71">
        <v>295</v>
      </c>
      <c r="R19" s="72">
        <v>0</v>
      </c>
      <c r="S19" s="128">
        <f t="shared" si="4"/>
        <v>2000</v>
      </c>
      <c r="T19" s="130">
        <f t="shared" si="5"/>
        <v>1.77</v>
      </c>
      <c r="U19" s="73">
        <f t="shared" si="6"/>
        <v>3540</v>
      </c>
      <c r="V19" s="74">
        <v>0</v>
      </c>
      <c r="W19" s="74">
        <v>0</v>
      </c>
      <c r="X19" s="129">
        <f t="shared" si="7"/>
        <v>0</v>
      </c>
      <c r="Y19" s="73">
        <f t="shared" si="8"/>
        <v>3540</v>
      </c>
      <c r="Z19" s="75">
        <f t="shared" si="9"/>
        <v>615.95999999999992</v>
      </c>
      <c r="AA19" s="76">
        <f t="shared" si="10"/>
        <v>0</v>
      </c>
      <c r="AB19" s="115" t="s">
        <v>303</v>
      </c>
      <c r="AC19" s="134">
        <v>0</v>
      </c>
      <c r="AD19" s="140"/>
      <c r="AE19" s="141">
        <f t="shared" si="12"/>
        <v>0</v>
      </c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</row>
    <row r="20" spans="1:56" ht="17.25" customHeight="1">
      <c r="A20" s="1">
        <v>13</v>
      </c>
      <c r="B20" s="63" t="s">
        <v>239</v>
      </c>
      <c r="C20" s="63">
        <v>1</v>
      </c>
      <c r="D20" s="64" t="s">
        <v>242</v>
      </c>
      <c r="E20" s="65" t="s">
        <v>243</v>
      </c>
      <c r="F20" s="64">
        <v>18</v>
      </c>
      <c r="G20" s="66">
        <v>100</v>
      </c>
      <c r="H20" s="67">
        <v>1.8</v>
      </c>
      <c r="I20" s="64">
        <v>2000</v>
      </c>
      <c r="J20" s="68">
        <v>3600</v>
      </c>
      <c r="K20" s="69">
        <f t="shared" si="3"/>
        <v>626.4</v>
      </c>
      <c r="L20" s="64" t="s">
        <v>54</v>
      </c>
      <c r="M20" s="70">
        <v>0</v>
      </c>
      <c r="N20" s="70"/>
      <c r="O20" s="70"/>
      <c r="P20" s="65" t="s">
        <v>54</v>
      </c>
      <c r="Q20" s="71">
        <v>100</v>
      </c>
      <c r="R20" s="72">
        <v>0</v>
      </c>
      <c r="S20" s="128">
        <f t="shared" si="4"/>
        <v>2000</v>
      </c>
      <c r="T20" s="130">
        <f t="shared" si="5"/>
        <v>1.8</v>
      </c>
      <c r="U20" s="73">
        <f t="shared" si="6"/>
        <v>3600</v>
      </c>
      <c r="V20" s="74">
        <v>0</v>
      </c>
      <c r="W20" s="74">
        <v>0</v>
      </c>
      <c r="X20" s="129">
        <f t="shared" si="7"/>
        <v>0</v>
      </c>
      <c r="Y20" s="73">
        <f t="shared" si="8"/>
        <v>3600</v>
      </c>
      <c r="Z20" s="75">
        <f t="shared" si="9"/>
        <v>626.4</v>
      </c>
      <c r="AA20" s="76">
        <f t="shared" si="10"/>
        <v>0</v>
      </c>
      <c r="AB20" s="115" t="s">
        <v>303</v>
      </c>
      <c r="AC20" s="134">
        <v>0</v>
      </c>
      <c r="AD20" s="140"/>
      <c r="AE20" s="141">
        <f t="shared" si="12"/>
        <v>0</v>
      </c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</row>
    <row r="21" spans="1:56" ht="17.25" customHeight="1">
      <c r="A21" s="1">
        <v>14</v>
      </c>
      <c r="B21" s="63" t="s">
        <v>239</v>
      </c>
      <c r="C21" s="63">
        <v>1</v>
      </c>
      <c r="D21" s="64" t="s">
        <v>244</v>
      </c>
      <c r="E21" s="65" t="s">
        <v>170</v>
      </c>
      <c r="F21" s="64">
        <v>3</v>
      </c>
      <c r="G21" s="66">
        <v>100</v>
      </c>
      <c r="H21" s="67">
        <v>0.30000000000000004</v>
      </c>
      <c r="I21" s="64">
        <v>2000</v>
      </c>
      <c r="J21" s="68">
        <v>600.00000000000011</v>
      </c>
      <c r="K21" s="69">
        <f t="shared" si="3"/>
        <v>104.4</v>
      </c>
      <c r="L21" s="64" t="s">
        <v>54</v>
      </c>
      <c r="M21" s="70">
        <v>0</v>
      </c>
      <c r="N21" s="70"/>
      <c r="O21" s="70"/>
      <c r="P21" s="65" t="s">
        <v>54</v>
      </c>
      <c r="Q21" s="71">
        <v>100</v>
      </c>
      <c r="R21" s="72">
        <v>0</v>
      </c>
      <c r="S21" s="128">
        <f t="shared" si="4"/>
        <v>2000</v>
      </c>
      <c r="T21" s="130">
        <f t="shared" si="5"/>
        <v>0.30000000000000004</v>
      </c>
      <c r="U21" s="73">
        <f t="shared" si="6"/>
        <v>600.00000000000011</v>
      </c>
      <c r="V21" s="74">
        <v>0</v>
      </c>
      <c r="W21" s="74">
        <v>0</v>
      </c>
      <c r="X21" s="129">
        <f t="shared" si="7"/>
        <v>0</v>
      </c>
      <c r="Y21" s="73">
        <f t="shared" si="8"/>
        <v>600.00000000000011</v>
      </c>
      <c r="Z21" s="75">
        <f t="shared" si="9"/>
        <v>104.4</v>
      </c>
      <c r="AA21" s="76">
        <f t="shared" si="10"/>
        <v>0</v>
      </c>
      <c r="AB21" s="115" t="s">
        <v>303</v>
      </c>
      <c r="AC21" s="134">
        <v>0</v>
      </c>
      <c r="AD21" s="140"/>
      <c r="AE21" s="141">
        <f t="shared" si="12"/>
        <v>0</v>
      </c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</row>
    <row r="22" spans="1:56" ht="17.25" customHeight="1">
      <c r="A22" s="1">
        <v>15</v>
      </c>
      <c r="B22" s="63" t="s">
        <v>245</v>
      </c>
      <c r="C22" s="63">
        <v>1</v>
      </c>
      <c r="D22" s="64" t="s">
        <v>81</v>
      </c>
      <c r="E22" s="65" t="s">
        <v>45</v>
      </c>
      <c r="F22" s="64">
        <v>1</v>
      </c>
      <c r="G22" s="66">
        <v>60</v>
      </c>
      <c r="H22" s="67">
        <v>0.06</v>
      </c>
      <c r="I22" s="64">
        <v>3200</v>
      </c>
      <c r="J22" s="68">
        <v>192</v>
      </c>
      <c r="K22" s="69">
        <f t="shared" si="3"/>
        <v>33.408000000000001</v>
      </c>
      <c r="L22" s="64" t="s">
        <v>348</v>
      </c>
      <c r="M22" s="70">
        <v>1</v>
      </c>
      <c r="N22" s="70"/>
      <c r="O22" s="70"/>
      <c r="P22" s="65" t="s">
        <v>46</v>
      </c>
      <c r="Q22" s="71">
        <v>22</v>
      </c>
      <c r="R22" s="72">
        <v>0</v>
      </c>
      <c r="S22" s="128">
        <f t="shared" si="4"/>
        <v>3200</v>
      </c>
      <c r="T22" s="130">
        <f t="shared" si="5"/>
        <v>2.1999999999999999E-2</v>
      </c>
      <c r="U22" s="73">
        <f t="shared" si="6"/>
        <v>70.399999999999991</v>
      </c>
      <c r="V22" s="74">
        <v>0</v>
      </c>
      <c r="W22" s="74">
        <v>0</v>
      </c>
      <c r="X22" s="129">
        <f t="shared" si="7"/>
        <v>0</v>
      </c>
      <c r="Y22" s="73">
        <f t="shared" si="8"/>
        <v>70.399999999999991</v>
      </c>
      <c r="Z22" s="75">
        <f t="shared" si="9"/>
        <v>12.249599999999997</v>
      </c>
      <c r="AA22" s="76">
        <f t="shared" si="10"/>
        <v>21.158400000000004</v>
      </c>
      <c r="AB22" s="115" t="s">
        <v>303</v>
      </c>
      <c r="AC22" s="134">
        <v>201.75129206316711</v>
      </c>
      <c r="AD22" s="140">
        <f t="shared" si="11"/>
        <v>9.5352811206502892</v>
      </c>
      <c r="AE22" s="141">
        <f t="shared" si="12"/>
        <v>163.75129206316711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</row>
    <row r="23" spans="1:56" ht="17.25" customHeight="1">
      <c r="A23" s="1">
        <v>16</v>
      </c>
      <c r="B23" s="63" t="s">
        <v>246</v>
      </c>
      <c r="C23" s="63">
        <v>1</v>
      </c>
      <c r="D23" s="64" t="s">
        <v>247</v>
      </c>
      <c r="E23" s="65">
        <v>0</v>
      </c>
      <c r="F23" s="64">
        <v>2</v>
      </c>
      <c r="G23" s="66">
        <v>30</v>
      </c>
      <c r="H23" s="67">
        <v>0.06</v>
      </c>
      <c r="I23" s="64">
        <v>3200</v>
      </c>
      <c r="J23" s="68">
        <v>192</v>
      </c>
      <c r="K23" s="69">
        <f t="shared" si="3"/>
        <v>33.408000000000001</v>
      </c>
      <c r="L23" s="64" t="s">
        <v>296</v>
      </c>
      <c r="M23" s="70">
        <v>2</v>
      </c>
      <c r="N23" s="70"/>
      <c r="O23" s="70"/>
      <c r="P23" s="65" t="s">
        <v>248</v>
      </c>
      <c r="Q23" s="71">
        <v>7</v>
      </c>
      <c r="R23" s="72">
        <v>0</v>
      </c>
      <c r="S23" s="128">
        <f t="shared" si="4"/>
        <v>3200</v>
      </c>
      <c r="T23" s="130">
        <f t="shared" si="5"/>
        <v>1.4E-2</v>
      </c>
      <c r="U23" s="73">
        <f t="shared" si="6"/>
        <v>44.800000000000004</v>
      </c>
      <c r="V23" s="74">
        <v>0</v>
      </c>
      <c r="W23" s="74">
        <v>0</v>
      </c>
      <c r="X23" s="129">
        <f t="shared" si="7"/>
        <v>0</v>
      </c>
      <c r="Y23" s="73">
        <f t="shared" si="8"/>
        <v>44.800000000000004</v>
      </c>
      <c r="Z23" s="75">
        <f t="shared" si="9"/>
        <v>7.7952000000000004</v>
      </c>
      <c r="AA23" s="76">
        <f t="shared" si="10"/>
        <v>25.6128</v>
      </c>
      <c r="AB23" s="115" t="s">
        <v>303</v>
      </c>
      <c r="AC23" s="134">
        <v>424.88020447739825</v>
      </c>
      <c r="AD23" s="140">
        <f t="shared" si="11"/>
        <v>16.588588693051843</v>
      </c>
      <c r="AE23" s="141">
        <f t="shared" si="12"/>
        <v>378.88020447739825</v>
      </c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</row>
    <row r="24" spans="1:56" ht="17.25" customHeight="1">
      <c r="A24" s="1">
        <v>17</v>
      </c>
      <c r="B24" s="63" t="s">
        <v>246</v>
      </c>
      <c r="C24" s="63">
        <v>1</v>
      </c>
      <c r="D24" s="64" t="s">
        <v>81</v>
      </c>
      <c r="E24" s="65" t="s">
        <v>45</v>
      </c>
      <c r="F24" s="64">
        <v>1</v>
      </c>
      <c r="G24" s="66">
        <v>60</v>
      </c>
      <c r="H24" s="67">
        <v>0.06</v>
      </c>
      <c r="I24" s="64">
        <v>3200</v>
      </c>
      <c r="J24" s="68">
        <v>192</v>
      </c>
      <c r="K24" s="69">
        <f t="shared" si="3"/>
        <v>33.408000000000001</v>
      </c>
      <c r="L24" s="64" t="s">
        <v>348</v>
      </c>
      <c r="M24" s="70">
        <v>1</v>
      </c>
      <c r="N24" s="70"/>
      <c r="O24" s="70"/>
      <c r="P24" s="65" t="s">
        <v>46</v>
      </c>
      <c r="Q24" s="71">
        <v>22</v>
      </c>
      <c r="R24" s="72">
        <v>0</v>
      </c>
      <c r="S24" s="128">
        <f t="shared" si="4"/>
        <v>3200</v>
      </c>
      <c r="T24" s="130">
        <f t="shared" si="5"/>
        <v>2.1999999999999999E-2</v>
      </c>
      <c r="U24" s="73">
        <f t="shared" si="6"/>
        <v>70.399999999999991</v>
      </c>
      <c r="V24" s="74">
        <v>0</v>
      </c>
      <c r="W24" s="74">
        <v>0</v>
      </c>
      <c r="X24" s="129">
        <f t="shared" si="7"/>
        <v>0</v>
      </c>
      <c r="Y24" s="73">
        <f t="shared" si="8"/>
        <v>70.399999999999991</v>
      </c>
      <c r="Z24" s="75">
        <f t="shared" si="9"/>
        <v>12.249599999999997</v>
      </c>
      <c r="AA24" s="76">
        <f t="shared" si="10"/>
        <v>21.158400000000004</v>
      </c>
      <c r="AB24" s="115" t="s">
        <v>303</v>
      </c>
      <c r="AC24" s="134">
        <v>201.75129206316711</v>
      </c>
      <c r="AD24" s="140">
        <f t="shared" si="11"/>
        <v>9.5352811206502892</v>
      </c>
      <c r="AE24" s="141">
        <f t="shared" si="12"/>
        <v>163.75129206316711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</row>
    <row r="25" spans="1:56" ht="17.25" customHeight="1">
      <c r="A25" s="1">
        <v>18</v>
      </c>
      <c r="B25" s="63" t="s">
        <v>249</v>
      </c>
      <c r="C25" s="63">
        <v>2</v>
      </c>
      <c r="D25" s="64" t="s">
        <v>48</v>
      </c>
      <c r="E25" s="65" t="s">
        <v>49</v>
      </c>
      <c r="F25" s="64">
        <v>2</v>
      </c>
      <c r="G25" s="66">
        <v>40</v>
      </c>
      <c r="H25" s="67">
        <v>0.08</v>
      </c>
      <c r="I25" s="64">
        <v>3200</v>
      </c>
      <c r="J25" s="68">
        <v>256</v>
      </c>
      <c r="K25" s="69">
        <f t="shared" si="3"/>
        <v>44.543999999999997</v>
      </c>
      <c r="L25" s="64" t="s">
        <v>283</v>
      </c>
      <c r="M25" s="70">
        <v>2</v>
      </c>
      <c r="N25" s="70"/>
      <c r="O25" s="70"/>
      <c r="P25" s="65" t="s">
        <v>50</v>
      </c>
      <c r="Q25" s="71">
        <v>13</v>
      </c>
      <c r="R25" s="72">
        <v>0</v>
      </c>
      <c r="S25" s="128">
        <f t="shared" si="4"/>
        <v>3200</v>
      </c>
      <c r="T25" s="130">
        <f t="shared" si="5"/>
        <v>2.5999999999999999E-2</v>
      </c>
      <c r="U25" s="73">
        <f t="shared" si="6"/>
        <v>83.2</v>
      </c>
      <c r="V25" s="74">
        <v>0</v>
      </c>
      <c r="W25" s="74">
        <v>0</v>
      </c>
      <c r="X25" s="129">
        <f t="shared" si="7"/>
        <v>0</v>
      </c>
      <c r="Y25" s="73">
        <f t="shared" si="8"/>
        <v>83.2</v>
      </c>
      <c r="Z25" s="75">
        <f t="shared" si="9"/>
        <v>14.476799999999999</v>
      </c>
      <c r="AA25" s="76">
        <f t="shared" si="10"/>
        <v>30.0672</v>
      </c>
      <c r="AB25" s="115" t="s">
        <v>303</v>
      </c>
      <c r="AC25" s="134">
        <v>467.4572983432675</v>
      </c>
      <c r="AD25" s="140">
        <f t="shared" si="11"/>
        <v>15.547084475550351</v>
      </c>
      <c r="AE25" s="141">
        <f t="shared" si="12"/>
        <v>413.4572983432675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</row>
    <row r="26" spans="1:56" ht="17.25" customHeight="1">
      <c r="A26" s="1">
        <v>19</v>
      </c>
      <c r="B26" s="63" t="s">
        <v>250</v>
      </c>
      <c r="C26" s="63">
        <v>2</v>
      </c>
      <c r="D26" s="64" t="s">
        <v>48</v>
      </c>
      <c r="E26" s="65" t="s">
        <v>49</v>
      </c>
      <c r="F26" s="64">
        <v>2</v>
      </c>
      <c r="G26" s="66">
        <v>40</v>
      </c>
      <c r="H26" s="67">
        <v>0.08</v>
      </c>
      <c r="I26" s="64">
        <v>3200</v>
      </c>
      <c r="J26" s="68">
        <v>256</v>
      </c>
      <c r="K26" s="69">
        <f t="shared" si="3"/>
        <v>44.543999999999997</v>
      </c>
      <c r="L26" s="64" t="s">
        <v>283</v>
      </c>
      <c r="M26" s="70">
        <v>2</v>
      </c>
      <c r="N26" s="70"/>
      <c r="O26" s="70"/>
      <c r="P26" s="65" t="s">
        <v>50</v>
      </c>
      <c r="Q26" s="71">
        <v>13</v>
      </c>
      <c r="R26" s="72">
        <v>0</v>
      </c>
      <c r="S26" s="128">
        <f t="shared" si="4"/>
        <v>3200</v>
      </c>
      <c r="T26" s="130">
        <f t="shared" si="5"/>
        <v>2.5999999999999999E-2</v>
      </c>
      <c r="U26" s="73">
        <f t="shared" si="6"/>
        <v>83.2</v>
      </c>
      <c r="V26" s="74">
        <v>0</v>
      </c>
      <c r="W26" s="74">
        <v>0</v>
      </c>
      <c r="X26" s="129">
        <f t="shared" si="7"/>
        <v>0</v>
      </c>
      <c r="Y26" s="73">
        <f t="shared" si="8"/>
        <v>83.2</v>
      </c>
      <c r="Z26" s="75">
        <f t="shared" si="9"/>
        <v>14.476799999999999</v>
      </c>
      <c r="AA26" s="76">
        <f t="shared" si="10"/>
        <v>30.0672</v>
      </c>
      <c r="AB26" s="115" t="s">
        <v>303</v>
      </c>
      <c r="AC26" s="134">
        <v>467.4572983432675</v>
      </c>
      <c r="AD26" s="140">
        <f t="shared" si="11"/>
        <v>15.547084475550351</v>
      </c>
      <c r="AE26" s="141">
        <f t="shared" si="12"/>
        <v>413.4572983432675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</row>
    <row r="27" spans="1:56" ht="17.25" customHeight="1">
      <c r="A27" s="1">
        <v>20</v>
      </c>
      <c r="B27" s="63" t="s">
        <v>77</v>
      </c>
      <c r="C27" s="63">
        <v>1</v>
      </c>
      <c r="D27" s="64" t="s">
        <v>48</v>
      </c>
      <c r="E27" s="65" t="s">
        <v>49</v>
      </c>
      <c r="F27" s="64">
        <v>16</v>
      </c>
      <c r="G27" s="66">
        <v>40</v>
      </c>
      <c r="H27" s="67">
        <v>0.64</v>
      </c>
      <c r="I27" s="64">
        <v>3200</v>
      </c>
      <c r="J27" s="68">
        <v>2048</v>
      </c>
      <c r="K27" s="69">
        <f t="shared" si="3"/>
        <v>356.35199999999998</v>
      </c>
      <c r="L27" s="64" t="s">
        <v>283</v>
      </c>
      <c r="M27" s="70">
        <v>16</v>
      </c>
      <c r="N27" s="70"/>
      <c r="O27" s="70"/>
      <c r="P27" s="65" t="s">
        <v>50</v>
      </c>
      <c r="Q27" s="71">
        <v>13</v>
      </c>
      <c r="R27" s="72">
        <v>0</v>
      </c>
      <c r="S27" s="128">
        <f t="shared" si="4"/>
        <v>3200</v>
      </c>
      <c r="T27" s="130">
        <f t="shared" si="5"/>
        <v>0.20799999999999999</v>
      </c>
      <c r="U27" s="73">
        <f t="shared" si="6"/>
        <v>665.6</v>
      </c>
      <c r="V27" s="74">
        <v>0</v>
      </c>
      <c r="W27" s="74">
        <v>0</v>
      </c>
      <c r="X27" s="129">
        <f t="shared" si="7"/>
        <v>0</v>
      </c>
      <c r="Y27" s="73">
        <f t="shared" si="8"/>
        <v>665.6</v>
      </c>
      <c r="Z27" s="75">
        <f t="shared" si="9"/>
        <v>115.81439999999999</v>
      </c>
      <c r="AA27" s="76">
        <f t="shared" si="10"/>
        <v>240.5376</v>
      </c>
      <c r="AB27" s="115" t="s">
        <v>303</v>
      </c>
      <c r="AC27" s="134">
        <v>3739.65838674614</v>
      </c>
      <c r="AD27" s="140">
        <f t="shared" si="11"/>
        <v>15.547084475550351</v>
      </c>
      <c r="AE27" s="141">
        <f t="shared" si="12"/>
        <v>3307.65838674614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</row>
    <row r="28" spans="1:56" ht="17.25" customHeight="1">
      <c r="A28" s="1">
        <v>21</v>
      </c>
      <c r="B28" s="63" t="s">
        <v>77</v>
      </c>
      <c r="C28" s="63">
        <v>1</v>
      </c>
      <c r="D28" s="64" t="s">
        <v>48</v>
      </c>
      <c r="E28" s="65" t="s">
        <v>49</v>
      </c>
      <c r="F28" s="64">
        <v>41</v>
      </c>
      <c r="G28" s="66">
        <v>40</v>
      </c>
      <c r="H28" s="67">
        <v>1.6400000000000001</v>
      </c>
      <c r="I28" s="64">
        <v>3200</v>
      </c>
      <c r="J28" s="68">
        <v>5248</v>
      </c>
      <c r="K28" s="69">
        <f t="shared" si="3"/>
        <v>913.15199999999993</v>
      </c>
      <c r="L28" s="64" t="s">
        <v>283</v>
      </c>
      <c r="M28" s="70">
        <v>41</v>
      </c>
      <c r="N28" s="70"/>
      <c r="O28" s="70"/>
      <c r="P28" s="65" t="s">
        <v>50</v>
      </c>
      <c r="Q28" s="71">
        <v>13</v>
      </c>
      <c r="R28" s="72">
        <v>0</v>
      </c>
      <c r="S28" s="128">
        <f t="shared" si="4"/>
        <v>3200</v>
      </c>
      <c r="T28" s="130">
        <f t="shared" si="5"/>
        <v>0.53300000000000003</v>
      </c>
      <c r="U28" s="73">
        <f t="shared" si="6"/>
        <v>1705.6000000000001</v>
      </c>
      <c r="V28" s="74">
        <v>0</v>
      </c>
      <c r="W28" s="74">
        <v>0</v>
      </c>
      <c r="X28" s="129">
        <f t="shared" si="7"/>
        <v>0</v>
      </c>
      <c r="Y28" s="73">
        <f t="shared" si="8"/>
        <v>1705.6000000000001</v>
      </c>
      <c r="Z28" s="75">
        <f t="shared" si="9"/>
        <v>296.77440000000001</v>
      </c>
      <c r="AA28" s="76">
        <f t="shared" si="10"/>
        <v>616.37759999999992</v>
      </c>
      <c r="AB28" s="115" t="s">
        <v>303</v>
      </c>
      <c r="AC28" s="134">
        <v>9582.8746160369847</v>
      </c>
      <c r="AD28" s="140">
        <f t="shared" si="11"/>
        <v>15.547084475550355</v>
      </c>
      <c r="AE28" s="141">
        <f t="shared" si="12"/>
        <v>8475.8746160369847</v>
      </c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</row>
    <row r="29" spans="1:56" ht="17.25" customHeight="1">
      <c r="A29" s="1">
        <v>22</v>
      </c>
      <c r="B29" s="63" t="s">
        <v>251</v>
      </c>
      <c r="C29" s="63">
        <v>2</v>
      </c>
      <c r="D29" s="64" t="s">
        <v>48</v>
      </c>
      <c r="E29" s="65" t="s">
        <v>49</v>
      </c>
      <c r="F29" s="64">
        <v>32</v>
      </c>
      <c r="G29" s="66">
        <v>40</v>
      </c>
      <c r="H29" s="67">
        <v>1.28</v>
      </c>
      <c r="I29" s="64">
        <v>3200</v>
      </c>
      <c r="J29" s="68">
        <v>4096</v>
      </c>
      <c r="K29" s="69">
        <f t="shared" si="3"/>
        <v>712.70399999999995</v>
      </c>
      <c r="L29" s="64" t="s">
        <v>283</v>
      </c>
      <c r="M29" s="70">
        <v>32</v>
      </c>
      <c r="N29" s="70"/>
      <c r="O29" s="70"/>
      <c r="P29" s="65" t="s">
        <v>50</v>
      </c>
      <c r="Q29" s="71">
        <v>13</v>
      </c>
      <c r="R29" s="72">
        <v>0</v>
      </c>
      <c r="S29" s="128">
        <f t="shared" si="4"/>
        <v>3200</v>
      </c>
      <c r="T29" s="130">
        <f t="shared" si="5"/>
        <v>0.41599999999999998</v>
      </c>
      <c r="U29" s="73">
        <f t="shared" si="6"/>
        <v>1331.2</v>
      </c>
      <c r="V29" s="74">
        <v>0</v>
      </c>
      <c r="W29" s="74">
        <v>0</v>
      </c>
      <c r="X29" s="129">
        <f t="shared" si="7"/>
        <v>0</v>
      </c>
      <c r="Y29" s="73">
        <f t="shared" si="8"/>
        <v>1331.2</v>
      </c>
      <c r="Z29" s="75">
        <f t="shared" si="9"/>
        <v>231.62879999999998</v>
      </c>
      <c r="AA29" s="76">
        <f t="shared" si="10"/>
        <v>481.0752</v>
      </c>
      <c r="AB29" s="115" t="s">
        <v>303</v>
      </c>
      <c r="AC29" s="134">
        <v>7479.3167734922799</v>
      </c>
      <c r="AD29" s="140">
        <f t="shared" si="11"/>
        <v>15.547084475550351</v>
      </c>
      <c r="AE29" s="141">
        <f t="shared" si="12"/>
        <v>6615.3167734922799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</row>
    <row r="30" spans="1:56" ht="17.25" customHeight="1">
      <c r="A30" s="1">
        <v>23</v>
      </c>
      <c r="B30" s="63" t="s">
        <v>251</v>
      </c>
      <c r="C30" s="63">
        <v>2</v>
      </c>
      <c r="D30" s="64" t="s">
        <v>48</v>
      </c>
      <c r="E30" s="65" t="s">
        <v>49</v>
      </c>
      <c r="F30" s="64">
        <v>30</v>
      </c>
      <c r="G30" s="66">
        <v>40</v>
      </c>
      <c r="H30" s="67">
        <v>1.2</v>
      </c>
      <c r="I30" s="64">
        <v>3200</v>
      </c>
      <c r="J30" s="68">
        <v>3840</v>
      </c>
      <c r="K30" s="69">
        <f t="shared" si="3"/>
        <v>668.16</v>
      </c>
      <c r="L30" s="64" t="s">
        <v>283</v>
      </c>
      <c r="M30" s="70">
        <v>30</v>
      </c>
      <c r="N30" s="70"/>
      <c r="O30" s="70"/>
      <c r="P30" s="65" t="s">
        <v>50</v>
      </c>
      <c r="Q30" s="71">
        <v>13</v>
      </c>
      <c r="R30" s="72">
        <v>0</v>
      </c>
      <c r="S30" s="128">
        <f t="shared" si="4"/>
        <v>3200</v>
      </c>
      <c r="T30" s="130">
        <f t="shared" si="5"/>
        <v>0.38999999999999996</v>
      </c>
      <c r="U30" s="73">
        <f t="shared" si="6"/>
        <v>1247.9999999999998</v>
      </c>
      <c r="V30" s="74">
        <v>0</v>
      </c>
      <c r="W30" s="74">
        <v>0</v>
      </c>
      <c r="X30" s="129">
        <f t="shared" si="7"/>
        <v>0</v>
      </c>
      <c r="Y30" s="73">
        <f t="shared" si="8"/>
        <v>1247.9999999999998</v>
      </c>
      <c r="Z30" s="75">
        <f t="shared" si="9"/>
        <v>217.15199999999996</v>
      </c>
      <c r="AA30" s="76">
        <f t="shared" si="10"/>
        <v>451.00800000000004</v>
      </c>
      <c r="AB30" s="115" t="s">
        <v>303</v>
      </c>
      <c r="AC30" s="134">
        <v>7011.8594751490127</v>
      </c>
      <c r="AD30" s="140">
        <f t="shared" si="11"/>
        <v>15.547084475550349</v>
      </c>
      <c r="AE30" s="141">
        <f t="shared" si="12"/>
        <v>6201.8594751490127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</row>
    <row r="31" spans="1:56" ht="17.25" customHeight="1">
      <c r="A31" s="1">
        <v>24</v>
      </c>
      <c r="B31" s="63" t="s">
        <v>252</v>
      </c>
      <c r="C31" s="63">
        <v>2</v>
      </c>
      <c r="D31" s="64" t="s">
        <v>247</v>
      </c>
      <c r="E31" s="65" t="s">
        <v>253</v>
      </c>
      <c r="F31" s="64">
        <v>6</v>
      </c>
      <c r="G31" s="66">
        <v>30</v>
      </c>
      <c r="H31" s="67">
        <v>0.18</v>
      </c>
      <c r="I31" s="64">
        <v>3200</v>
      </c>
      <c r="J31" s="68">
        <v>576</v>
      </c>
      <c r="K31" s="69">
        <f t="shared" si="3"/>
        <v>100.22399999999999</v>
      </c>
      <c r="L31" s="64" t="s">
        <v>296</v>
      </c>
      <c r="M31" s="70">
        <v>6</v>
      </c>
      <c r="N31" s="70"/>
      <c r="O31" s="70"/>
      <c r="P31" s="65" t="s">
        <v>248</v>
      </c>
      <c r="Q31" s="71">
        <v>7</v>
      </c>
      <c r="R31" s="72">
        <v>0</v>
      </c>
      <c r="S31" s="128">
        <f t="shared" si="4"/>
        <v>3200</v>
      </c>
      <c r="T31" s="130">
        <f t="shared" si="5"/>
        <v>4.2000000000000003E-2</v>
      </c>
      <c r="U31" s="73">
        <f t="shared" si="6"/>
        <v>134.4</v>
      </c>
      <c r="V31" s="74">
        <v>0</v>
      </c>
      <c r="W31" s="74">
        <v>0</v>
      </c>
      <c r="X31" s="129">
        <f t="shared" si="7"/>
        <v>0</v>
      </c>
      <c r="Y31" s="73">
        <f t="shared" si="8"/>
        <v>134.4</v>
      </c>
      <c r="Z31" s="75">
        <f t="shared" si="9"/>
        <v>23.3856</v>
      </c>
      <c r="AA31" s="76">
        <f t="shared" si="10"/>
        <v>76.838399999999993</v>
      </c>
      <c r="AB31" s="115" t="s">
        <v>303</v>
      </c>
      <c r="AC31" s="134">
        <v>1274.6406134321949</v>
      </c>
      <c r="AD31" s="140">
        <f t="shared" si="11"/>
        <v>16.588588693051847</v>
      </c>
      <c r="AE31" s="141">
        <f t="shared" si="12"/>
        <v>1136.6406134321949</v>
      </c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</row>
    <row r="32" spans="1:56" ht="17.25" customHeight="1">
      <c r="A32" s="1">
        <v>25</v>
      </c>
      <c r="B32" s="63" t="s">
        <v>102</v>
      </c>
      <c r="C32" s="63">
        <v>2</v>
      </c>
      <c r="D32" s="64" t="s">
        <v>254</v>
      </c>
      <c r="E32" s="65" t="s">
        <v>62</v>
      </c>
      <c r="F32" s="64">
        <v>32</v>
      </c>
      <c r="G32" s="66">
        <v>72</v>
      </c>
      <c r="H32" s="67">
        <v>2.3039999999999998</v>
      </c>
      <c r="I32" s="64">
        <v>3200</v>
      </c>
      <c r="J32" s="68">
        <v>7372.7999999999993</v>
      </c>
      <c r="K32" s="69">
        <f t="shared" si="3"/>
        <v>1282.8671999999997</v>
      </c>
      <c r="L32" s="64" t="s">
        <v>286</v>
      </c>
      <c r="M32" s="70">
        <v>32</v>
      </c>
      <c r="N32" s="70"/>
      <c r="O32" s="70"/>
      <c r="P32" s="65" t="s">
        <v>46</v>
      </c>
      <c r="Q32" s="71">
        <v>20</v>
      </c>
      <c r="R32" s="72">
        <v>0</v>
      </c>
      <c r="S32" s="128">
        <f t="shared" si="4"/>
        <v>3200</v>
      </c>
      <c r="T32" s="130">
        <f t="shared" si="5"/>
        <v>0.64</v>
      </c>
      <c r="U32" s="73">
        <f t="shared" si="6"/>
        <v>2048</v>
      </c>
      <c r="V32" s="74">
        <v>0</v>
      </c>
      <c r="W32" s="74">
        <v>0</v>
      </c>
      <c r="X32" s="129">
        <f t="shared" si="7"/>
        <v>0</v>
      </c>
      <c r="Y32" s="73">
        <f t="shared" si="8"/>
        <v>2048</v>
      </c>
      <c r="Z32" s="75">
        <f t="shared" si="9"/>
        <v>356.35199999999998</v>
      </c>
      <c r="AA32" s="76">
        <f t="shared" si="10"/>
        <v>926.51519999999971</v>
      </c>
      <c r="AB32" s="115" t="s">
        <v>303</v>
      </c>
      <c r="AC32" s="134">
        <v>9475.9865142816634</v>
      </c>
      <c r="AD32" s="140">
        <f t="shared" si="11"/>
        <v>10.227556454855426</v>
      </c>
      <c r="AE32" s="141">
        <f t="shared" si="12"/>
        <v>7811.9865142816634</v>
      </c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</row>
    <row r="33" spans="1:56" ht="17.25" customHeight="1">
      <c r="A33" s="1">
        <v>26</v>
      </c>
      <c r="B33" s="63" t="s">
        <v>102</v>
      </c>
      <c r="C33" s="63">
        <v>2</v>
      </c>
      <c r="D33" s="64" t="s">
        <v>48</v>
      </c>
      <c r="E33" s="65" t="s">
        <v>49</v>
      </c>
      <c r="F33" s="64">
        <v>5</v>
      </c>
      <c r="G33" s="66">
        <v>40</v>
      </c>
      <c r="H33" s="67">
        <v>0.2</v>
      </c>
      <c r="I33" s="64">
        <v>3200</v>
      </c>
      <c r="J33" s="68">
        <v>640</v>
      </c>
      <c r="K33" s="69">
        <f t="shared" si="3"/>
        <v>111.35999999999999</v>
      </c>
      <c r="L33" s="64" t="s">
        <v>283</v>
      </c>
      <c r="M33" s="70">
        <v>5</v>
      </c>
      <c r="N33" s="70"/>
      <c r="O33" s="70"/>
      <c r="P33" s="65" t="s">
        <v>50</v>
      </c>
      <c r="Q33" s="71">
        <v>13</v>
      </c>
      <c r="R33" s="72">
        <v>0</v>
      </c>
      <c r="S33" s="128">
        <f t="shared" si="4"/>
        <v>3200</v>
      </c>
      <c r="T33" s="130">
        <f t="shared" si="5"/>
        <v>6.5000000000000002E-2</v>
      </c>
      <c r="U33" s="73">
        <f t="shared" si="6"/>
        <v>208</v>
      </c>
      <c r="V33" s="74">
        <v>0</v>
      </c>
      <c r="W33" s="74">
        <v>0</v>
      </c>
      <c r="X33" s="129">
        <f t="shared" si="7"/>
        <v>0</v>
      </c>
      <c r="Y33" s="73">
        <f t="shared" si="8"/>
        <v>208</v>
      </c>
      <c r="Z33" s="75">
        <f t="shared" si="9"/>
        <v>36.192</v>
      </c>
      <c r="AA33" s="76">
        <f t="shared" si="10"/>
        <v>75.167999999999978</v>
      </c>
      <c r="AB33" s="115" t="s">
        <v>303</v>
      </c>
      <c r="AC33" s="134">
        <v>1168.6432458581689</v>
      </c>
      <c r="AD33" s="140">
        <f t="shared" si="11"/>
        <v>15.547084475550358</v>
      </c>
      <c r="AE33" s="141">
        <f t="shared" si="12"/>
        <v>1033.6432458581689</v>
      </c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</row>
    <row r="34" spans="1:56" ht="17.25" customHeight="1">
      <c r="A34" s="1">
        <v>27</v>
      </c>
      <c r="B34" s="63" t="s">
        <v>255</v>
      </c>
      <c r="C34" s="63">
        <v>2</v>
      </c>
      <c r="D34" s="64" t="s">
        <v>48</v>
      </c>
      <c r="E34" s="65" t="s">
        <v>49</v>
      </c>
      <c r="F34" s="64">
        <v>1</v>
      </c>
      <c r="G34" s="66">
        <v>40</v>
      </c>
      <c r="H34" s="67">
        <v>0.04</v>
      </c>
      <c r="I34" s="64">
        <v>3200</v>
      </c>
      <c r="J34" s="68">
        <v>128</v>
      </c>
      <c r="K34" s="69">
        <f t="shared" si="3"/>
        <v>22.271999999999998</v>
      </c>
      <c r="L34" s="64" t="s">
        <v>283</v>
      </c>
      <c r="M34" s="70">
        <v>1</v>
      </c>
      <c r="N34" s="70"/>
      <c r="O34" s="70"/>
      <c r="P34" s="65" t="s">
        <v>50</v>
      </c>
      <c r="Q34" s="71">
        <v>13</v>
      </c>
      <c r="R34" s="72">
        <v>0</v>
      </c>
      <c r="S34" s="128">
        <f t="shared" si="4"/>
        <v>3200</v>
      </c>
      <c r="T34" s="130">
        <f t="shared" si="5"/>
        <v>1.2999999999999999E-2</v>
      </c>
      <c r="U34" s="73">
        <f t="shared" si="6"/>
        <v>41.6</v>
      </c>
      <c r="V34" s="74">
        <v>0</v>
      </c>
      <c r="W34" s="74">
        <v>0</v>
      </c>
      <c r="X34" s="129">
        <f t="shared" si="7"/>
        <v>0</v>
      </c>
      <c r="Y34" s="73">
        <f t="shared" si="8"/>
        <v>41.6</v>
      </c>
      <c r="Z34" s="75">
        <f t="shared" si="9"/>
        <v>7.2383999999999995</v>
      </c>
      <c r="AA34" s="76">
        <f t="shared" si="10"/>
        <v>15.0336</v>
      </c>
      <c r="AB34" s="115" t="s">
        <v>303</v>
      </c>
      <c r="AC34" s="134">
        <v>233.72864917163375</v>
      </c>
      <c r="AD34" s="140">
        <f t="shared" si="11"/>
        <v>15.547084475550351</v>
      </c>
      <c r="AE34" s="141">
        <f t="shared" si="12"/>
        <v>206.72864917163375</v>
      </c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</row>
    <row r="35" spans="1:56" ht="17.25" customHeight="1">
      <c r="A35" s="1">
        <v>28</v>
      </c>
      <c r="B35" s="63" t="s">
        <v>256</v>
      </c>
      <c r="C35" s="63">
        <v>2</v>
      </c>
      <c r="D35" s="64" t="s">
        <v>48</v>
      </c>
      <c r="E35" s="65" t="s">
        <v>49</v>
      </c>
      <c r="F35" s="64">
        <v>1</v>
      </c>
      <c r="G35" s="66">
        <v>40</v>
      </c>
      <c r="H35" s="67">
        <v>0.04</v>
      </c>
      <c r="I35" s="64">
        <v>3200</v>
      </c>
      <c r="J35" s="68">
        <v>128</v>
      </c>
      <c r="K35" s="69">
        <f t="shared" si="3"/>
        <v>22.271999999999998</v>
      </c>
      <c r="L35" s="64" t="s">
        <v>283</v>
      </c>
      <c r="M35" s="70">
        <v>1</v>
      </c>
      <c r="N35" s="70"/>
      <c r="O35" s="70"/>
      <c r="P35" s="65" t="s">
        <v>50</v>
      </c>
      <c r="Q35" s="71">
        <v>13</v>
      </c>
      <c r="R35" s="72">
        <v>0</v>
      </c>
      <c r="S35" s="128">
        <f t="shared" si="4"/>
        <v>3200</v>
      </c>
      <c r="T35" s="130">
        <f t="shared" si="5"/>
        <v>1.2999999999999999E-2</v>
      </c>
      <c r="U35" s="73">
        <f t="shared" si="6"/>
        <v>41.6</v>
      </c>
      <c r="V35" s="74">
        <v>0</v>
      </c>
      <c r="W35" s="74">
        <v>0</v>
      </c>
      <c r="X35" s="129">
        <f t="shared" si="7"/>
        <v>0</v>
      </c>
      <c r="Y35" s="73">
        <f t="shared" si="8"/>
        <v>41.6</v>
      </c>
      <c r="Z35" s="75">
        <f t="shared" si="9"/>
        <v>7.2383999999999995</v>
      </c>
      <c r="AA35" s="76">
        <f t="shared" si="10"/>
        <v>15.0336</v>
      </c>
      <c r="AB35" s="115" t="s">
        <v>303</v>
      </c>
      <c r="AC35" s="134">
        <v>233.72864917163375</v>
      </c>
      <c r="AD35" s="140">
        <f t="shared" si="11"/>
        <v>15.547084475550351</v>
      </c>
      <c r="AE35" s="141">
        <f t="shared" si="12"/>
        <v>206.72864917163375</v>
      </c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</row>
    <row r="36" spans="1:56" ht="17.25" customHeight="1">
      <c r="A36" s="1">
        <v>29</v>
      </c>
      <c r="B36" s="63" t="s">
        <v>257</v>
      </c>
      <c r="C36" s="63">
        <v>2</v>
      </c>
      <c r="D36" s="64" t="s">
        <v>48</v>
      </c>
      <c r="E36" s="65" t="s">
        <v>49</v>
      </c>
      <c r="F36" s="64">
        <v>3</v>
      </c>
      <c r="G36" s="66">
        <v>40</v>
      </c>
      <c r="H36" s="67">
        <v>0.12</v>
      </c>
      <c r="I36" s="64">
        <v>3200</v>
      </c>
      <c r="J36" s="68">
        <v>384</v>
      </c>
      <c r="K36" s="69">
        <f t="shared" si="3"/>
        <v>66.816000000000003</v>
      </c>
      <c r="L36" s="64" t="s">
        <v>283</v>
      </c>
      <c r="M36" s="70">
        <v>3</v>
      </c>
      <c r="N36" s="70"/>
      <c r="O36" s="70"/>
      <c r="P36" s="65" t="s">
        <v>50</v>
      </c>
      <c r="Q36" s="71">
        <v>13</v>
      </c>
      <c r="R36" s="72">
        <v>0</v>
      </c>
      <c r="S36" s="128">
        <f t="shared" si="4"/>
        <v>3200</v>
      </c>
      <c r="T36" s="130">
        <f t="shared" si="5"/>
        <v>3.9E-2</v>
      </c>
      <c r="U36" s="73">
        <f t="shared" si="6"/>
        <v>124.8</v>
      </c>
      <c r="V36" s="74">
        <v>0</v>
      </c>
      <c r="W36" s="74">
        <v>0</v>
      </c>
      <c r="X36" s="129">
        <f t="shared" si="7"/>
        <v>0</v>
      </c>
      <c r="Y36" s="73">
        <f t="shared" si="8"/>
        <v>124.8</v>
      </c>
      <c r="Z36" s="75">
        <f t="shared" si="9"/>
        <v>21.715199999999999</v>
      </c>
      <c r="AA36" s="76">
        <f t="shared" si="10"/>
        <v>45.100800000000007</v>
      </c>
      <c r="AB36" s="115" t="s">
        <v>303</v>
      </c>
      <c r="AC36" s="134">
        <v>701.18594751490127</v>
      </c>
      <c r="AD36" s="140">
        <f t="shared" si="11"/>
        <v>15.547084475550349</v>
      </c>
      <c r="AE36" s="141">
        <f t="shared" si="12"/>
        <v>620.18594751490127</v>
      </c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</row>
    <row r="37" spans="1:56" ht="17.25" customHeight="1">
      <c r="A37" s="1">
        <v>30</v>
      </c>
      <c r="B37" s="63" t="s">
        <v>258</v>
      </c>
      <c r="C37" s="63">
        <v>2</v>
      </c>
      <c r="D37" s="64" t="s">
        <v>48</v>
      </c>
      <c r="E37" s="65" t="s">
        <v>49</v>
      </c>
      <c r="F37" s="64">
        <v>3</v>
      </c>
      <c r="G37" s="66">
        <v>40</v>
      </c>
      <c r="H37" s="67">
        <v>0.12</v>
      </c>
      <c r="I37" s="64">
        <v>3200</v>
      </c>
      <c r="J37" s="68">
        <v>384</v>
      </c>
      <c r="K37" s="69">
        <f t="shared" si="3"/>
        <v>66.816000000000003</v>
      </c>
      <c r="L37" s="64" t="s">
        <v>283</v>
      </c>
      <c r="M37" s="70">
        <v>3</v>
      </c>
      <c r="N37" s="70"/>
      <c r="O37" s="70"/>
      <c r="P37" s="65" t="s">
        <v>50</v>
      </c>
      <c r="Q37" s="71">
        <v>13</v>
      </c>
      <c r="R37" s="72">
        <v>0</v>
      </c>
      <c r="S37" s="128">
        <f t="shared" si="4"/>
        <v>3200</v>
      </c>
      <c r="T37" s="130">
        <f t="shared" si="5"/>
        <v>3.9E-2</v>
      </c>
      <c r="U37" s="73">
        <f t="shared" si="6"/>
        <v>124.8</v>
      </c>
      <c r="V37" s="74">
        <v>0</v>
      </c>
      <c r="W37" s="74">
        <v>0</v>
      </c>
      <c r="X37" s="129">
        <f t="shared" si="7"/>
        <v>0</v>
      </c>
      <c r="Y37" s="73">
        <f t="shared" si="8"/>
        <v>124.8</v>
      </c>
      <c r="Z37" s="75">
        <f t="shared" si="9"/>
        <v>21.715199999999999</v>
      </c>
      <c r="AA37" s="76">
        <f t="shared" si="10"/>
        <v>45.100800000000007</v>
      </c>
      <c r="AB37" s="115" t="s">
        <v>303</v>
      </c>
      <c r="AC37" s="134">
        <v>701.18594751490127</v>
      </c>
      <c r="AD37" s="140">
        <f t="shared" si="11"/>
        <v>15.547084475550349</v>
      </c>
      <c r="AE37" s="141">
        <f t="shared" si="12"/>
        <v>620.18594751490127</v>
      </c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</row>
    <row r="38" spans="1:56" ht="17.25" customHeight="1">
      <c r="A38" s="1">
        <v>31</v>
      </c>
      <c r="B38" s="63" t="s">
        <v>259</v>
      </c>
      <c r="C38" s="63">
        <v>2</v>
      </c>
      <c r="D38" s="64" t="s">
        <v>81</v>
      </c>
      <c r="E38" s="65" t="s">
        <v>45</v>
      </c>
      <c r="F38" s="64">
        <v>2</v>
      </c>
      <c r="G38" s="66">
        <v>60</v>
      </c>
      <c r="H38" s="67">
        <v>0.12</v>
      </c>
      <c r="I38" s="64">
        <v>3200</v>
      </c>
      <c r="J38" s="68">
        <v>384</v>
      </c>
      <c r="K38" s="69">
        <f t="shared" si="3"/>
        <v>66.816000000000003</v>
      </c>
      <c r="L38" s="64" t="s">
        <v>348</v>
      </c>
      <c r="M38" s="70">
        <v>2</v>
      </c>
      <c r="N38" s="70"/>
      <c r="O38" s="70"/>
      <c r="P38" s="65" t="s">
        <v>46</v>
      </c>
      <c r="Q38" s="71">
        <v>22</v>
      </c>
      <c r="R38" s="72">
        <v>0</v>
      </c>
      <c r="S38" s="128">
        <f t="shared" si="4"/>
        <v>3200</v>
      </c>
      <c r="T38" s="130">
        <f t="shared" si="5"/>
        <v>4.3999999999999997E-2</v>
      </c>
      <c r="U38" s="73">
        <f t="shared" si="6"/>
        <v>140.79999999999998</v>
      </c>
      <c r="V38" s="74">
        <v>0</v>
      </c>
      <c r="W38" s="74">
        <v>0</v>
      </c>
      <c r="X38" s="129">
        <f t="shared" si="7"/>
        <v>0</v>
      </c>
      <c r="Y38" s="73">
        <f t="shared" si="8"/>
        <v>140.79999999999998</v>
      </c>
      <c r="Z38" s="75">
        <f t="shared" si="9"/>
        <v>24.499199999999995</v>
      </c>
      <c r="AA38" s="76">
        <f t="shared" si="10"/>
        <v>42.316800000000008</v>
      </c>
      <c r="AB38" s="115" t="s">
        <v>303</v>
      </c>
      <c r="AC38" s="134">
        <v>403.50258412633423</v>
      </c>
      <c r="AD38" s="140">
        <f t="shared" si="11"/>
        <v>9.5352811206502892</v>
      </c>
      <c r="AE38" s="141">
        <f t="shared" si="12"/>
        <v>327.50258412633423</v>
      </c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</row>
    <row r="39" spans="1:56" ht="17.25" customHeight="1">
      <c r="A39" s="1">
        <v>32</v>
      </c>
      <c r="B39" s="63" t="s">
        <v>259</v>
      </c>
      <c r="C39" s="63">
        <v>2</v>
      </c>
      <c r="D39" s="64" t="s">
        <v>247</v>
      </c>
      <c r="E39" s="65">
        <v>0</v>
      </c>
      <c r="F39" s="64">
        <v>2</v>
      </c>
      <c r="G39" s="66">
        <v>30</v>
      </c>
      <c r="H39" s="67">
        <v>0.06</v>
      </c>
      <c r="I39" s="64">
        <v>3200</v>
      </c>
      <c r="J39" s="68">
        <v>192</v>
      </c>
      <c r="K39" s="69">
        <f t="shared" si="3"/>
        <v>33.408000000000001</v>
      </c>
      <c r="L39" s="64" t="s">
        <v>296</v>
      </c>
      <c r="M39" s="70">
        <v>2</v>
      </c>
      <c r="N39" s="70"/>
      <c r="O39" s="70"/>
      <c r="P39" s="65" t="s">
        <v>248</v>
      </c>
      <c r="Q39" s="71">
        <v>7</v>
      </c>
      <c r="R39" s="72">
        <v>0</v>
      </c>
      <c r="S39" s="128">
        <f t="shared" si="4"/>
        <v>3200</v>
      </c>
      <c r="T39" s="130">
        <f t="shared" si="5"/>
        <v>1.4E-2</v>
      </c>
      <c r="U39" s="73">
        <f t="shared" si="6"/>
        <v>44.800000000000004</v>
      </c>
      <c r="V39" s="74">
        <v>0</v>
      </c>
      <c r="W39" s="74">
        <v>0</v>
      </c>
      <c r="X39" s="129">
        <f t="shared" si="7"/>
        <v>0</v>
      </c>
      <c r="Y39" s="73">
        <f t="shared" si="8"/>
        <v>44.800000000000004</v>
      </c>
      <c r="Z39" s="75">
        <f t="shared" si="9"/>
        <v>7.7952000000000004</v>
      </c>
      <c r="AA39" s="76">
        <f t="shared" si="10"/>
        <v>25.6128</v>
      </c>
      <c r="AB39" s="115" t="s">
        <v>303</v>
      </c>
      <c r="AC39" s="134">
        <v>424.88020447739825</v>
      </c>
      <c r="AD39" s="140">
        <f t="shared" si="11"/>
        <v>16.588588693051843</v>
      </c>
      <c r="AE39" s="141">
        <f t="shared" si="12"/>
        <v>378.88020447739825</v>
      </c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</row>
    <row r="40" spans="1:56" ht="17.25" customHeight="1">
      <c r="A40" s="1">
        <v>33</v>
      </c>
      <c r="B40" s="63" t="s">
        <v>260</v>
      </c>
      <c r="C40" s="63">
        <v>1</v>
      </c>
      <c r="D40" s="64" t="s">
        <v>48</v>
      </c>
      <c r="E40" s="65" t="s">
        <v>49</v>
      </c>
      <c r="F40" s="64">
        <v>3</v>
      </c>
      <c r="G40" s="66">
        <v>40</v>
      </c>
      <c r="H40" s="67">
        <v>0.12</v>
      </c>
      <c r="I40" s="64">
        <v>3200</v>
      </c>
      <c r="J40" s="68">
        <v>384</v>
      </c>
      <c r="K40" s="69">
        <f t="shared" si="3"/>
        <v>66.816000000000003</v>
      </c>
      <c r="L40" s="64" t="s">
        <v>283</v>
      </c>
      <c r="M40" s="70">
        <v>3</v>
      </c>
      <c r="N40" s="70"/>
      <c r="O40" s="70"/>
      <c r="P40" s="65" t="s">
        <v>50</v>
      </c>
      <c r="Q40" s="71">
        <v>13</v>
      </c>
      <c r="R40" s="72">
        <v>0</v>
      </c>
      <c r="S40" s="128">
        <f t="shared" si="4"/>
        <v>3200</v>
      </c>
      <c r="T40" s="130">
        <f t="shared" si="5"/>
        <v>3.9E-2</v>
      </c>
      <c r="U40" s="73">
        <f t="shared" si="6"/>
        <v>124.8</v>
      </c>
      <c r="V40" s="74">
        <v>0</v>
      </c>
      <c r="W40" s="74">
        <v>0</v>
      </c>
      <c r="X40" s="129">
        <f t="shared" si="7"/>
        <v>0</v>
      </c>
      <c r="Y40" s="73">
        <f t="shared" si="8"/>
        <v>124.8</v>
      </c>
      <c r="Z40" s="75">
        <f t="shared" si="9"/>
        <v>21.715199999999999</v>
      </c>
      <c r="AA40" s="76">
        <f t="shared" si="10"/>
        <v>45.100800000000007</v>
      </c>
      <c r="AB40" s="115" t="s">
        <v>303</v>
      </c>
      <c r="AC40" s="134">
        <v>701.18594751490127</v>
      </c>
      <c r="AD40" s="140">
        <f t="shared" si="11"/>
        <v>15.547084475550349</v>
      </c>
      <c r="AE40" s="141">
        <f t="shared" si="12"/>
        <v>620.18594751490127</v>
      </c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</row>
    <row r="41" spans="1:56" ht="17.25" customHeight="1">
      <c r="A41" s="1">
        <v>34</v>
      </c>
      <c r="B41" s="63" t="s">
        <v>261</v>
      </c>
      <c r="C41" s="63">
        <v>1</v>
      </c>
      <c r="D41" s="64" t="s">
        <v>48</v>
      </c>
      <c r="E41" s="65" t="s">
        <v>49</v>
      </c>
      <c r="F41" s="64">
        <v>3</v>
      </c>
      <c r="G41" s="66">
        <v>40</v>
      </c>
      <c r="H41" s="67">
        <v>0.12</v>
      </c>
      <c r="I41" s="64">
        <v>3200</v>
      </c>
      <c r="J41" s="68">
        <v>384</v>
      </c>
      <c r="K41" s="69">
        <f t="shared" si="3"/>
        <v>66.816000000000003</v>
      </c>
      <c r="L41" s="64" t="s">
        <v>283</v>
      </c>
      <c r="M41" s="70">
        <v>3</v>
      </c>
      <c r="N41" s="70"/>
      <c r="O41" s="70"/>
      <c r="P41" s="65" t="s">
        <v>50</v>
      </c>
      <c r="Q41" s="71">
        <v>13</v>
      </c>
      <c r="R41" s="72">
        <v>0</v>
      </c>
      <c r="S41" s="128">
        <f t="shared" si="4"/>
        <v>3200</v>
      </c>
      <c r="T41" s="130">
        <f t="shared" si="5"/>
        <v>3.9E-2</v>
      </c>
      <c r="U41" s="73">
        <f t="shared" si="6"/>
        <v>124.8</v>
      </c>
      <c r="V41" s="74">
        <v>0</v>
      </c>
      <c r="W41" s="74">
        <v>0</v>
      </c>
      <c r="X41" s="129">
        <f t="shared" si="7"/>
        <v>0</v>
      </c>
      <c r="Y41" s="73">
        <f t="shared" si="8"/>
        <v>124.8</v>
      </c>
      <c r="Z41" s="75">
        <f t="shared" si="9"/>
        <v>21.715199999999999</v>
      </c>
      <c r="AA41" s="76">
        <f t="shared" si="10"/>
        <v>45.100800000000007</v>
      </c>
      <c r="AB41" s="115" t="s">
        <v>303</v>
      </c>
      <c r="AC41" s="134">
        <v>701.18594751490127</v>
      </c>
      <c r="AD41" s="140">
        <f t="shared" si="11"/>
        <v>15.547084475550349</v>
      </c>
      <c r="AE41" s="141">
        <f t="shared" si="12"/>
        <v>620.18594751490127</v>
      </c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</row>
    <row r="42" spans="1:56" ht="17.25" customHeight="1">
      <c r="A42" s="1">
        <v>35</v>
      </c>
      <c r="B42" s="63" t="s">
        <v>262</v>
      </c>
      <c r="C42" s="63">
        <v>1</v>
      </c>
      <c r="D42" s="64" t="s">
        <v>81</v>
      </c>
      <c r="E42" s="65" t="s">
        <v>45</v>
      </c>
      <c r="F42" s="64">
        <v>1</v>
      </c>
      <c r="G42" s="66">
        <v>60</v>
      </c>
      <c r="H42" s="67">
        <v>0.06</v>
      </c>
      <c r="I42" s="64">
        <v>3200</v>
      </c>
      <c r="J42" s="68">
        <v>192</v>
      </c>
      <c r="K42" s="69">
        <f t="shared" si="3"/>
        <v>33.408000000000001</v>
      </c>
      <c r="L42" s="64" t="s">
        <v>348</v>
      </c>
      <c r="M42" s="70">
        <v>1</v>
      </c>
      <c r="N42" s="70"/>
      <c r="O42" s="70"/>
      <c r="P42" s="65" t="s">
        <v>46</v>
      </c>
      <c r="Q42" s="71">
        <v>22</v>
      </c>
      <c r="R42" s="72">
        <v>0</v>
      </c>
      <c r="S42" s="128">
        <f t="shared" si="4"/>
        <v>3200</v>
      </c>
      <c r="T42" s="130">
        <f t="shared" si="5"/>
        <v>2.1999999999999999E-2</v>
      </c>
      <c r="U42" s="73">
        <f t="shared" si="6"/>
        <v>70.399999999999991</v>
      </c>
      <c r="V42" s="74">
        <v>0</v>
      </c>
      <c r="W42" s="74">
        <v>0</v>
      </c>
      <c r="X42" s="129">
        <f t="shared" si="7"/>
        <v>0</v>
      </c>
      <c r="Y42" s="73">
        <f t="shared" si="8"/>
        <v>70.399999999999991</v>
      </c>
      <c r="Z42" s="75">
        <f t="shared" si="9"/>
        <v>12.249599999999997</v>
      </c>
      <c r="AA42" s="76">
        <f t="shared" si="10"/>
        <v>21.158400000000004</v>
      </c>
      <c r="AB42" s="115" t="s">
        <v>303</v>
      </c>
      <c r="AC42" s="134">
        <v>201.75129206316711</v>
      </c>
      <c r="AD42" s="140">
        <f t="shared" si="11"/>
        <v>9.5352811206502892</v>
      </c>
      <c r="AE42" s="141">
        <f t="shared" si="12"/>
        <v>163.75129206316711</v>
      </c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</row>
    <row r="43" spans="1:56" ht="17.25" customHeight="1">
      <c r="A43" s="1">
        <v>36</v>
      </c>
      <c r="B43" s="63" t="s">
        <v>263</v>
      </c>
      <c r="C43" s="63">
        <v>1</v>
      </c>
      <c r="D43" s="64" t="s">
        <v>81</v>
      </c>
      <c r="E43" s="65" t="s">
        <v>45</v>
      </c>
      <c r="F43" s="64">
        <v>1</v>
      </c>
      <c r="G43" s="66">
        <v>60</v>
      </c>
      <c r="H43" s="67">
        <v>0.06</v>
      </c>
      <c r="I43" s="64">
        <v>3200</v>
      </c>
      <c r="J43" s="68">
        <v>192</v>
      </c>
      <c r="K43" s="69">
        <f t="shared" si="3"/>
        <v>33.408000000000001</v>
      </c>
      <c r="L43" s="64" t="s">
        <v>348</v>
      </c>
      <c r="M43" s="70">
        <v>1</v>
      </c>
      <c r="N43" s="70"/>
      <c r="O43" s="70"/>
      <c r="P43" s="65" t="s">
        <v>46</v>
      </c>
      <c r="Q43" s="71">
        <v>22</v>
      </c>
      <c r="R43" s="72">
        <v>0</v>
      </c>
      <c r="S43" s="128">
        <f t="shared" si="4"/>
        <v>3200</v>
      </c>
      <c r="T43" s="130">
        <f t="shared" si="5"/>
        <v>2.1999999999999999E-2</v>
      </c>
      <c r="U43" s="73">
        <f t="shared" si="6"/>
        <v>70.399999999999991</v>
      </c>
      <c r="V43" s="74">
        <v>0</v>
      </c>
      <c r="W43" s="74">
        <v>0</v>
      </c>
      <c r="X43" s="129">
        <f t="shared" si="7"/>
        <v>0</v>
      </c>
      <c r="Y43" s="73">
        <f t="shared" si="8"/>
        <v>70.399999999999991</v>
      </c>
      <c r="Z43" s="75">
        <f t="shared" si="9"/>
        <v>12.249599999999997</v>
      </c>
      <c r="AA43" s="76">
        <f t="shared" si="10"/>
        <v>21.158400000000004</v>
      </c>
      <c r="AB43" s="115" t="s">
        <v>303</v>
      </c>
      <c r="AC43" s="134">
        <v>201.75129206316711</v>
      </c>
      <c r="AD43" s="140">
        <f t="shared" si="11"/>
        <v>9.5352811206502892</v>
      </c>
      <c r="AE43" s="141">
        <f t="shared" si="12"/>
        <v>163.75129206316711</v>
      </c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</row>
    <row r="44" spans="1:56" ht="17.25" customHeight="1">
      <c r="A44" s="1">
        <v>37</v>
      </c>
      <c r="B44" s="63" t="s">
        <v>264</v>
      </c>
      <c r="C44" s="63">
        <v>1</v>
      </c>
      <c r="D44" s="64" t="s">
        <v>48</v>
      </c>
      <c r="E44" s="65" t="s">
        <v>49</v>
      </c>
      <c r="F44" s="64">
        <v>1</v>
      </c>
      <c r="G44" s="66">
        <v>40</v>
      </c>
      <c r="H44" s="67">
        <v>0.04</v>
      </c>
      <c r="I44" s="64">
        <v>3200</v>
      </c>
      <c r="J44" s="68">
        <v>128</v>
      </c>
      <c r="K44" s="69">
        <f t="shared" si="3"/>
        <v>22.271999999999998</v>
      </c>
      <c r="L44" s="64" t="s">
        <v>283</v>
      </c>
      <c r="M44" s="70">
        <v>1</v>
      </c>
      <c r="N44" s="70"/>
      <c r="O44" s="70"/>
      <c r="P44" s="65" t="s">
        <v>50</v>
      </c>
      <c r="Q44" s="71">
        <v>13</v>
      </c>
      <c r="R44" s="72">
        <v>0</v>
      </c>
      <c r="S44" s="128">
        <f t="shared" si="4"/>
        <v>3200</v>
      </c>
      <c r="T44" s="130">
        <f t="shared" si="5"/>
        <v>1.2999999999999999E-2</v>
      </c>
      <c r="U44" s="73">
        <f t="shared" si="6"/>
        <v>41.6</v>
      </c>
      <c r="V44" s="74">
        <v>0</v>
      </c>
      <c r="W44" s="74">
        <v>0</v>
      </c>
      <c r="X44" s="129">
        <f t="shared" si="7"/>
        <v>0</v>
      </c>
      <c r="Y44" s="73">
        <f t="shared" si="8"/>
        <v>41.6</v>
      </c>
      <c r="Z44" s="75">
        <f t="shared" si="9"/>
        <v>7.2383999999999995</v>
      </c>
      <c r="AA44" s="76">
        <f t="shared" si="10"/>
        <v>15.0336</v>
      </c>
      <c r="AB44" s="115" t="s">
        <v>303</v>
      </c>
      <c r="AC44" s="134">
        <v>233.72864917163375</v>
      </c>
      <c r="AD44" s="140">
        <f t="shared" si="11"/>
        <v>15.547084475550351</v>
      </c>
      <c r="AE44" s="141">
        <f t="shared" si="12"/>
        <v>206.72864917163375</v>
      </c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</row>
    <row r="45" spans="1:56" ht="17.25" customHeight="1">
      <c r="A45" s="1">
        <v>38</v>
      </c>
      <c r="B45" s="63" t="s">
        <v>265</v>
      </c>
      <c r="C45" s="63">
        <v>1</v>
      </c>
      <c r="D45" s="64" t="s">
        <v>48</v>
      </c>
      <c r="E45" s="65" t="s">
        <v>49</v>
      </c>
      <c r="F45" s="64">
        <v>1</v>
      </c>
      <c r="G45" s="66">
        <v>40</v>
      </c>
      <c r="H45" s="67">
        <v>0.04</v>
      </c>
      <c r="I45" s="64">
        <v>3200</v>
      </c>
      <c r="J45" s="68">
        <v>128</v>
      </c>
      <c r="K45" s="69">
        <f t="shared" si="3"/>
        <v>22.271999999999998</v>
      </c>
      <c r="L45" s="64" t="s">
        <v>283</v>
      </c>
      <c r="M45" s="70">
        <v>1</v>
      </c>
      <c r="N45" s="70"/>
      <c r="O45" s="70"/>
      <c r="P45" s="65" t="s">
        <v>50</v>
      </c>
      <c r="Q45" s="71">
        <v>13</v>
      </c>
      <c r="R45" s="72">
        <v>0</v>
      </c>
      <c r="S45" s="128">
        <f t="shared" si="4"/>
        <v>3200</v>
      </c>
      <c r="T45" s="130">
        <f t="shared" si="5"/>
        <v>1.2999999999999999E-2</v>
      </c>
      <c r="U45" s="73">
        <f t="shared" si="6"/>
        <v>41.6</v>
      </c>
      <c r="V45" s="74">
        <v>0</v>
      </c>
      <c r="W45" s="74">
        <v>0</v>
      </c>
      <c r="X45" s="129">
        <f t="shared" si="7"/>
        <v>0</v>
      </c>
      <c r="Y45" s="73">
        <f t="shared" si="8"/>
        <v>41.6</v>
      </c>
      <c r="Z45" s="75">
        <f t="shared" si="9"/>
        <v>7.2383999999999995</v>
      </c>
      <c r="AA45" s="76">
        <f t="shared" si="10"/>
        <v>15.0336</v>
      </c>
      <c r="AB45" s="115" t="s">
        <v>303</v>
      </c>
      <c r="AC45" s="134">
        <v>233.72864917163375</v>
      </c>
      <c r="AD45" s="140">
        <f t="shared" si="11"/>
        <v>15.547084475550351</v>
      </c>
      <c r="AE45" s="141">
        <f t="shared" si="12"/>
        <v>206.72864917163375</v>
      </c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</row>
    <row r="46" spans="1:56" ht="17.25" customHeight="1">
      <c r="A46" s="1">
        <v>39</v>
      </c>
      <c r="B46" s="63" t="s">
        <v>266</v>
      </c>
      <c r="C46" s="63">
        <v>1</v>
      </c>
      <c r="D46" s="64" t="s">
        <v>81</v>
      </c>
      <c r="E46" s="65" t="s">
        <v>45</v>
      </c>
      <c r="F46" s="64">
        <v>3</v>
      </c>
      <c r="G46" s="66">
        <v>60</v>
      </c>
      <c r="H46" s="67">
        <v>0.18</v>
      </c>
      <c r="I46" s="64">
        <v>3200</v>
      </c>
      <c r="J46" s="68">
        <v>576</v>
      </c>
      <c r="K46" s="69">
        <f t="shared" si="3"/>
        <v>100.22399999999999</v>
      </c>
      <c r="L46" s="64" t="s">
        <v>348</v>
      </c>
      <c r="M46" s="70">
        <v>3</v>
      </c>
      <c r="N46" s="70"/>
      <c r="O46" s="70"/>
      <c r="P46" s="65" t="s">
        <v>46</v>
      </c>
      <c r="Q46" s="71">
        <v>22</v>
      </c>
      <c r="R46" s="72">
        <v>0</v>
      </c>
      <c r="S46" s="128">
        <f t="shared" si="4"/>
        <v>3200</v>
      </c>
      <c r="T46" s="130">
        <f t="shared" si="5"/>
        <v>6.6000000000000003E-2</v>
      </c>
      <c r="U46" s="73">
        <f t="shared" si="6"/>
        <v>211.20000000000002</v>
      </c>
      <c r="V46" s="74">
        <v>0</v>
      </c>
      <c r="W46" s="74">
        <v>0</v>
      </c>
      <c r="X46" s="129">
        <f t="shared" si="7"/>
        <v>0</v>
      </c>
      <c r="Y46" s="73">
        <f t="shared" si="8"/>
        <v>211.20000000000002</v>
      </c>
      <c r="Z46" s="75">
        <f t="shared" si="9"/>
        <v>36.748800000000003</v>
      </c>
      <c r="AA46" s="76">
        <f t="shared" si="10"/>
        <v>63.475199999999987</v>
      </c>
      <c r="AB46" s="115" t="s">
        <v>303</v>
      </c>
      <c r="AC46" s="134">
        <v>605.25387618950128</v>
      </c>
      <c r="AD46" s="140">
        <f t="shared" si="11"/>
        <v>9.5352811206502928</v>
      </c>
      <c r="AE46" s="141">
        <f t="shared" si="12"/>
        <v>491.25387618950128</v>
      </c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</row>
    <row r="47" spans="1:56" ht="17.25" customHeight="1">
      <c r="A47" s="1">
        <v>40</v>
      </c>
      <c r="B47" s="63" t="s">
        <v>267</v>
      </c>
      <c r="C47" s="63">
        <v>1</v>
      </c>
      <c r="D47" s="64" t="s">
        <v>268</v>
      </c>
      <c r="E47" s="65" t="s">
        <v>45</v>
      </c>
      <c r="F47" s="64">
        <v>9</v>
      </c>
      <c r="G47" s="66">
        <v>60</v>
      </c>
      <c r="H47" s="67">
        <v>0.54</v>
      </c>
      <c r="I47" s="64">
        <v>3200</v>
      </c>
      <c r="J47" s="68">
        <v>1728</v>
      </c>
      <c r="K47" s="69">
        <f t="shared" si="3"/>
        <v>300.67199999999997</v>
      </c>
      <c r="L47" s="64" t="s">
        <v>348</v>
      </c>
      <c r="M47" s="70">
        <v>9</v>
      </c>
      <c r="N47" s="70"/>
      <c r="O47" s="70"/>
      <c r="P47" s="65" t="s">
        <v>46</v>
      </c>
      <c r="Q47" s="71">
        <v>22</v>
      </c>
      <c r="R47" s="72">
        <v>0</v>
      </c>
      <c r="S47" s="128">
        <f t="shared" si="4"/>
        <v>3200</v>
      </c>
      <c r="T47" s="130">
        <f t="shared" si="5"/>
        <v>0.19799999999999998</v>
      </c>
      <c r="U47" s="73">
        <f t="shared" si="6"/>
        <v>633.59999999999991</v>
      </c>
      <c r="V47" s="74">
        <v>0</v>
      </c>
      <c r="W47" s="74">
        <v>0</v>
      </c>
      <c r="X47" s="129">
        <f t="shared" si="7"/>
        <v>0</v>
      </c>
      <c r="Y47" s="73">
        <f t="shared" si="8"/>
        <v>633.59999999999991</v>
      </c>
      <c r="Z47" s="75">
        <f t="shared" si="9"/>
        <v>110.24639999999998</v>
      </c>
      <c r="AA47" s="76">
        <f t="shared" si="10"/>
        <v>190.42559999999997</v>
      </c>
      <c r="AB47" s="115" t="s">
        <v>303</v>
      </c>
      <c r="AC47" s="134">
        <v>1815.7616285685037</v>
      </c>
      <c r="AD47" s="140">
        <f t="shared" si="11"/>
        <v>9.535281120650291</v>
      </c>
      <c r="AE47" s="141">
        <f t="shared" si="12"/>
        <v>1473.7616285685037</v>
      </c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</row>
    <row r="48" spans="1:56" ht="17.25" customHeight="1">
      <c r="A48" s="1">
        <v>41</v>
      </c>
      <c r="B48" s="63" t="s">
        <v>51</v>
      </c>
      <c r="C48" s="63">
        <v>1</v>
      </c>
      <c r="D48" s="64" t="s">
        <v>247</v>
      </c>
      <c r="E48" s="65">
        <v>0</v>
      </c>
      <c r="F48" s="64">
        <v>15</v>
      </c>
      <c r="G48" s="66">
        <v>30</v>
      </c>
      <c r="H48" s="67">
        <v>0.44999999999999996</v>
      </c>
      <c r="I48" s="64">
        <v>3200</v>
      </c>
      <c r="J48" s="68">
        <v>1439.9999999999998</v>
      </c>
      <c r="K48" s="69">
        <f t="shared" si="3"/>
        <v>250.55999999999995</v>
      </c>
      <c r="L48" s="64" t="s">
        <v>296</v>
      </c>
      <c r="M48" s="70">
        <v>15</v>
      </c>
      <c r="N48" s="70"/>
      <c r="O48" s="70"/>
      <c r="P48" s="65" t="s">
        <v>248</v>
      </c>
      <c r="Q48" s="71">
        <v>7</v>
      </c>
      <c r="R48" s="72">
        <v>0</v>
      </c>
      <c r="S48" s="128">
        <f t="shared" si="4"/>
        <v>3200</v>
      </c>
      <c r="T48" s="130">
        <f t="shared" si="5"/>
        <v>0.105</v>
      </c>
      <c r="U48" s="73">
        <f t="shared" si="6"/>
        <v>336</v>
      </c>
      <c r="V48" s="74">
        <v>0</v>
      </c>
      <c r="W48" s="74">
        <v>0</v>
      </c>
      <c r="X48" s="129">
        <f t="shared" si="7"/>
        <v>0</v>
      </c>
      <c r="Y48" s="73">
        <f t="shared" si="8"/>
        <v>336</v>
      </c>
      <c r="Z48" s="75">
        <f t="shared" si="9"/>
        <v>58.463999999999999</v>
      </c>
      <c r="AA48" s="76">
        <f t="shared" si="10"/>
        <v>192.09599999999995</v>
      </c>
      <c r="AB48" s="115" t="s">
        <v>303</v>
      </c>
      <c r="AC48" s="134">
        <v>3186.6015335804873</v>
      </c>
      <c r="AD48" s="140">
        <f t="shared" si="11"/>
        <v>16.58858869305185</v>
      </c>
      <c r="AE48" s="141">
        <f t="shared" si="12"/>
        <v>2841.6015335804873</v>
      </c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</row>
    <row r="49" spans="1:56" ht="17.25" customHeight="1">
      <c r="A49" s="1">
        <v>42</v>
      </c>
      <c r="B49" s="63" t="s">
        <v>51</v>
      </c>
      <c r="C49" s="63">
        <v>1</v>
      </c>
      <c r="D49" s="64" t="s">
        <v>269</v>
      </c>
      <c r="E49" s="65" t="s">
        <v>270</v>
      </c>
      <c r="F49" s="64">
        <v>14</v>
      </c>
      <c r="G49" s="66">
        <v>132</v>
      </c>
      <c r="H49" s="67">
        <v>1.8480000000000001</v>
      </c>
      <c r="I49" s="64">
        <v>3200</v>
      </c>
      <c r="J49" s="68">
        <v>5913.6</v>
      </c>
      <c r="K49" s="69">
        <f t="shared" si="3"/>
        <v>1028.9664</v>
      </c>
      <c r="L49" s="64" t="s">
        <v>54</v>
      </c>
      <c r="M49" s="70">
        <v>0</v>
      </c>
      <c r="N49" s="70"/>
      <c r="O49" s="70"/>
      <c r="P49" s="65" t="s">
        <v>54</v>
      </c>
      <c r="Q49" s="71">
        <v>132</v>
      </c>
      <c r="R49" s="72">
        <v>0</v>
      </c>
      <c r="S49" s="128">
        <f t="shared" si="4"/>
        <v>3200</v>
      </c>
      <c r="T49" s="130">
        <f t="shared" si="5"/>
        <v>1.8480000000000001</v>
      </c>
      <c r="U49" s="73">
        <f t="shared" si="6"/>
        <v>5913.6</v>
      </c>
      <c r="V49" s="74">
        <v>0</v>
      </c>
      <c r="W49" s="74">
        <v>0</v>
      </c>
      <c r="X49" s="129">
        <f t="shared" si="7"/>
        <v>0</v>
      </c>
      <c r="Y49" s="73">
        <f t="shared" si="8"/>
        <v>5913.6</v>
      </c>
      <c r="Z49" s="75">
        <f t="shared" si="9"/>
        <v>1028.9664</v>
      </c>
      <c r="AA49" s="76">
        <f t="shared" si="10"/>
        <v>0</v>
      </c>
      <c r="AB49" s="115"/>
      <c r="AC49" s="134">
        <v>0</v>
      </c>
      <c r="AD49" s="140"/>
      <c r="AE49" s="141">
        <f t="shared" si="12"/>
        <v>0</v>
      </c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</row>
    <row r="50" spans="1:56" ht="17.25" customHeight="1">
      <c r="A50" s="1">
        <v>43</v>
      </c>
      <c r="B50" s="63" t="s">
        <v>271</v>
      </c>
      <c r="C50" s="63">
        <v>1</v>
      </c>
      <c r="D50" s="64" t="s">
        <v>48</v>
      </c>
      <c r="E50" s="65" t="s">
        <v>49</v>
      </c>
      <c r="F50" s="64">
        <v>2</v>
      </c>
      <c r="G50" s="66">
        <v>40</v>
      </c>
      <c r="H50" s="67">
        <v>0.08</v>
      </c>
      <c r="I50" s="64">
        <v>3200</v>
      </c>
      <c r="J50" s="68">
        <v>256</v>
      </c>
      <c r="K50" s="69">
        <f t="shared" si="3"/>
        <v>44.543999999999997</v>
      </c>
      <c r="L50" s="64" t="s">
        <v>283</v>
      </c>
      <c r="M50" s="70">
        <v>2</v>
      </c>
      <c r="N50" s="70"/>
      <c r="O50" s="70"/>
      <c r="P50" s="65" t="s">
        <v>50</v>
      </c>
      <c r="Q50" s="71">
        <v>13</v>
      </c>
      <c r="R50" s="72">
        <v>0</v>
      </c>
      <c r="S50" s="128">
        <f t="shared" si="4"/>
        <v>3200</v>
      </c>
      <c r="T50" s="130">
        <f t="shared" si="5"/>
        <v>2.5999999999999999E-2</v>
      </c>
      <c r="U50" s="73">
        <f t="shared" si="6"/>
        <v>83.2</v>
      </c>
      <c r="V50" s="74">
        <v>0</v>
      </c>
      <c r="W50" s="74">
        <v>0</v>
      </c>
      <c r="X50" s="129">
        <f t="shared" si="7"/>
        <v>0</v>
      </c>
      <c r="Y50" s="73">
        <f t="shared" si="8"/>
        <v>83.2</v>
      </c>
      <c r="Z50" s="75">
        <f t="shared" si="9"/>
        <v>14.476799999999999</v>
      </c>
      <c r="AA50" s="76">
        <f t="shared" si="10"/>
        <v>30.0672</v>
      </c>
      <c r="AB50" s="115" t="s">
        <v>303</v>
      </c>
      <c r="AC50" s="134">
        <v>467.4572983432675</v>
      </c>
      <c r="AD50" s="140">
        <f t="shared" si="11"/>
        <v>15.547084475550351</v>
      </c>
      <c r="AE50" s="141">
        <f t="shared" si="12"/>
        <v>413.4572983432675</v>
      </c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</row>
    <row r="51" spans="1:56" ht="17.25" customHeight="1">
      <c r="A51" s="1">
        <v>44</v>
      </c>
      <c r="B51" s="63" t="s">
        <v>272</v>
      </c>
      <c r="C51" s="63">
        <v>1</v>
      </c>
      <c r="D51" s="64" t="s">
        <v>48</v>
      </c>
      <c r="E51" s="65" t="s">
        <v>49</v>
      </c>
      <c r="F51" s="64">
        <v>2</v>
      </c>
      <c r="G51" s="66">
        <v>40</v>
      </c>
      <c r="H51" s="67">
        <v>0.08</v>
      </c>
      <c r="I51" s="64">
        <v>3200</v>
      </c>
      <c r="J51" s="68">
        <v>256</v>
      </c>
      <c r="K51" s="69">
        <f t="shared" si="3"/>
        <v>44.543999999999997</v>
      </c>
      <c r="L51" s="64" t="s">
        <v>283</v>
      </c>
      <c r="M51" s="70">
        <v>2</v>
      </c>
      <c r="N51" s="70"/>
      <c r="O51" s="70"/>
      <c r="P51" s="65" t="s">
        <v>50</v>
      </c>
      <c r="Q51" s="71">
        <v>13</v>
      </c>
      <c r="R51" s="72">
        <v>0</v>
      </c>
      <c r="S51" s="128">
        <f t="shared" si="4"/>
        <v>3200</v>
      </c>
      <c r="T51" s="130">
        <f t="shared" si="5"/>
        <v>2.5999999999999999E-2</v>
      </c>
      <c r="U51" s="73">
        <f t="shared" si="6"/>
        <v>83.2</v>
      </c>
      <c r="V51" s="74">
        <v>0</v>
      </c>
      <c r="W51" s="74">
        <v>0</v>
      </c>
      <c r="X51" s="129">
        <f t="shared" si="7"/>
        <v>0</v>
      </c>
      <c r="Y51" s="73">
        <f t="shared" si="8"/>
        <v>83.2</v>
      </c>
      <c r="Z51" s="75">
        <f t="shared" si="9"/>
        <v>14.476799999999999</v>
      </c>
      <c r="AA51" s="76">
        <f t="shared" si="10"/>
        <v>30.0672</v>
      </c>
      <c r="AB51" s="115" t="s">
        <v>303</v>
      </c>
      <c r="AC51" s="134">
        <v>467.4572983432675</v>
      </c>
      <c r="AD51" s="140">
        <f t="shared" si="11"/>
        <v>15.547084475550351</v>
      </c>
      <c r="AE51" s="141">
        <f t="shared" si="12"/>
        <v>413.4572983432675</v>
      </c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</row>
    <row r="52" spans="1:56" ht="17.25" customHeight="1">
      <c r="A52" s="1">
        <v>45</v>
      </c>
      <c r="B52" s="63" t="s">
        <v>273</v>
      </c>
      <c r="C52" s="63">
        <v>1</v>
      </c>
      <c r="D52" s="64" t="s">
        <v>48</v>
      </c>
      <c r="E52" s="65" t="s">
        <v>49</v>
      </c>
      <c r="F52" s="64">
        <v>1</v>
      </c>
      <c r="G52" s="66">
        <v>40</v>
      </c>
      <c r="H52" s="67">
        <v>0.04</v>
      </c>
      <c r="I52" s="64">
        <v>3200</v>
      </c>
      <c r="J52" s="68">
        <v>128</v>
      </c>
      <c r="K52" s="69">
        <f t="shared" si="3"/>
        <v>22.271999999999998</v>
      </c>
      <c r="L52" s="64" t="s">
        <v>283</v>
      </c>
      <c r="M52" s="70">
        <v>1</v>
      </c>
      <c r="N52" s="70"/>
      <c r="O52" s="70"/>
      <c r="P52" s="65" t="s">
        <v>50</v>
      </c>
      <c r="Q52" s="71">
        <v>13</v>
      </c>
      <c r="R52" s="72">
        <v>0</v>
      </c>
      <c r="S52" s="128">
        <f t="shared" si="4"/>
        <v>3200</v>
      </c>
      <c r="T52" s="130">
        <f t="shared" si="5"/>
        <v>1.2999999999999999E-2</v>
      </c>
      <c r="U52" s="73">
        <f t="shared" si="6"/>
        <v>41.6</v>
      </c>
      <c r="V52" s="74">
        <v>0</v>
      </c>
      <c r="W52" s="74">
        <v>0</v>
      </c>
      <c r="X52" s="129">
        <f t="shared" si="7"/>
        <v>0</v>
      </c>
      <c r="Y52" s="73">
        <f t="shared" si="8"/>
        <v>41.6</v>
      </c>
      <c r="Z52" s="75">
        <f t="shared" si="9"/>
        <v>7.2383999999999995</v>
      </c>
      <c r="AA52" s="76">
        <f t="shared" si="10"/>
        <v>15.0336</v>
      </c>
      <c r="AB52" s="115" t="s">
        <v>303</v>
      </c>
      <c r="AC52" s="134">
        <v>233.72864917163375</v>
      </c>
      <c r="AD52" s="140">
        <f t="shared" si="11"/>
        <v>15.547084475550351</v>
      </c>
      <c r="AE52" s="141">
        <f t="shared" si="12"/>
        <v>206.72864917163375</v>
      </c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</row>
    <row r="53" spans="1:56" ht="17.25" customHeight="1">
      <c r="A53" s="1">
        <v>46</v>
      </c>
      <c r="B53" s="63" t="s">
        <v>274</v>
      </c>
      <c r="C53" s="63">
        <v>1</v>
      </c>
      <c r="D53" s="64" t="s">
        <v>48</v>
      </c>
      <c r="E53" s="65" t="s">
        <v>49</v>
      </c>
      <c r="F53" s="64">
        <v>1</v>
      </c>
      <c r="G53" s="66">
        <v>40</v>
      </c>
      <c r="H53" s="67">
        <v>0.04</v>
      </c>
      <c r="I53" s="64">
        <v>3200</v>
      </c>
      <c r="J53" s="68">
        <v>128</v>
      </c>
      <c r="K53" s="69">
        <f t="shared" si="3"/>
        <v>22.271999999999998</v>
      </c>
      <c r="L53" s="64" t="s">
        <v>283</v>
      </c>
      <c r="M53" s="70">
        <v>1</v>
      </c>
      <c r="N53" s="70"/>
      <c r="O53" s="70"/>
      <c r="P53" s="65" t="s">
        <v>50</v>
      </c>
      <c r="Q53" s="71">
        <v>13</v>
      </c>
      <c r="R53" s="72">
        <v>0</v>
      </c>
      <c r="S53" s="128">
        <f t="shared" si="4"/>
        <v>3200</v>
      </c>
      <c r="T53" s="130">
        <f t="shared" si="5"/>
        <v>1.2999999999999999E-2</v>
      </c>
      <c r="U53" s="73">
        <f t="shared" si="6"/>
        <v>41.6</v>
      </c>
      <c r="V53" s="74">
        <v>0</v>
      </c>
      <c r="W53" s="74">
        <v>0</v>
      </c>
      <c r="X53" s="129">
        <f t="shared" si="7"/>
        <v>0</v>
      </c>
      <c r="Y53" s="73">
        <f t="shared" si="8"/>
        <v>41.6</v>
      </c>
      <c r="Z53" s="75">
        <f t="shared" si="9"/>
        <v>7.2383999999999995</v>
      </c>
      <c r="AA53" s="76">
        <f t="shared" si="10"/>
        <v>15.0336</v>
      </c>
      <c r="AB53" s="115" t="s">
        <v>303</v>
      </c>
      <c r="AC53" s="134">
        <v>233.72864917163375</v>
      </c>
      <c r="AD53" s="140">
        <f t="shared" si="11"/>
        <v>15.547084475550351</v>
      </c>
      <c r="AE53" s="141">
        <f t="shared" si="12"/>
        <v>206.72864917163375</v>
      </c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</row>
    <row r="54" spans="1:56" ht="17.25" customHeight="1">
      <c r="A54" s="1">
        <v>47</v>
      </c>
      <c r="B54" s="63" t="s">
        <v>275</v>
      </c>
      <c r="C54" s="63">
        <v>1</v>
      </c>
      <c r="D54" s="64" t="s">
        <v>81</v>
      </c>
      <c r="E54" s="65" t="s">
        <v>45</v>
      </c>
      <c r="F54" s="64">
        <v>29</v>
      </c>
      <c r="G54" s="66">
        <v>60</v>
      </c>
      <c r="H54" s="67">
        <v>1.74</v>
      </c>
      <c r="I54" s="64">
        <v>3200</v>
      </c>
      <c r="J54" s="68">
        <v>5568</v>
      </c>
      <c r="K54" s="69">
        <f t="shared" si="3"/>
        <v>968.83199999999988</v>
      </c>
      <c r="L54" s="64" t="s">
        <v>297</v>
      </c>
      <c r="M54" s="70">
        <v>29</v>
      </c>
      <c r="N54" s="70"/>
      <c r="O54" s="70"/>
      <c r="P54" s="65" t="s">
        <v>125</v>
      </c>
      <c r="Q54" s="71">
        <v>32</v>
      </c>
      <c r="R54" s="72">
        <v>0</v>
      </c>
      <c r="S54" s="128">
        <f t="shared" si="4"/>
        <v>3200</v>
      </c>
      <c r="T54" s="130">
        <f t="shared" si="5"/>
        <v>0.92800000000000005</v>
      </c>
      <c r="U54" s="73">
        <f t="shared" si="6"/>
        <v>2969.6000000000004</v>
      </c>
      <c r="V54" s="74">
        <v>0</v>
      </c>
      <c r="W54" s="74">
        <v>0</v>
      </c>
      <c r="X54" s="129">
        <f t="shared" si="7"/>
        <v>0</v>
      </c>
      <c r="Y54" s="73">
        <f t="shared" si="8"/>
        <v>2969.6000000000004</v>
      </c>
      <c r="Z54" s="75">
        <f t="shared" si="9"/>
        <v>516.71040000000005</v>
      </c>
      <c r="AA54" s="76">
        <f t="shared" si="10"/>
        <v>452.12159999999983</v>
      </c>
      <c r="AB54" s="115" t="s">
        <v>303</v>
      </c>
      <c r="AC54" s="134">
        <v>6625.7262075579183</v>
      </c>
      <c r="AD54" s="140">
        <f t="shared" si="11"/>
        <v>14.654743784764808</v>
      </c>
      <c r="AE54" s="141">
        <f t="shared" si="12"/>
        <v>5813.7262075579183</v>
      </c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</row>
    <row r="55" spans="1:56" ht="17.25" customHeight="1">
      <c r="A55" s="1">
        <v>48</v>
      </c>
      <c r="B55" s="63" t="s">
        <v>276</v>
      </c>
      <c r="C55" s="63">
        <v>1</v>
      </c>
      <c r="D55" s="64" t="s">
        <v>81</v>
      </c>
      <c r="E55" s="65" t="s">
        <v>45</v>
      </c>
      <c r="F55" s="64">
        <v>8</v>
      </c>
      <c r="G55" s="66">
        <v>60</v>
      </c>
      <c r="H55" s="67">
        <v>0.48</v>
      </c>
      <c r="I55" s="64">
        <v>3200</v>
      </c>
      <c r="J55" s="68">
        <v>1536</v>
      </c>
      <c r="K55" s="69">
        <f t="shared" si="3"/>
        <v>267.26400000000001</v>
      </c>
      <c r="L55" s="64" t="s">
        <v>348</v>
      </c>
      <c r="M55" s="70">
        <v>8</v>
      </c>
      <c r="N55" s="70"/>
      <c r="O55" s="70"/>
      <c r="P55" s="65" t="s">
        <v>46</v>
      </c>
      <c r="Q55" s="71">
        <v>22</v>
      </c>
      <c r="R55" s="72">
        <v>0</v>
      </c>
      <c r="S55" s="128">
        <f t="shared" si="4"/>
        <v>3200</v>
      </c>
      <c r="T55" s="130">
        <f t="shared" si="5"/>
        <v>0.17599999999999999</v>
      </c>
      <c r="U55" s="73">
        <f t="shared" si="6"/>
        <v>563.19999999999993</v>
      </c>
      <c r="V55" s="74">
        <v>0</v>
      </c>
      <c r="W55" s="74">
        <v>0</v>
      </c>
      <c r="X55" s="129">
        <f t="shared" si="7"/>
        <v>0</v>
      </c>
      <c r="Y55" s="73">
        <f t="shared" si="8"/>
        <v>563.19999999999993</v>
      </c>
      <c r="Z55" s="75">
        <f t="shared" si="9"/>
        <v>97.996799999999979</v>
      </c>
      <c r="AA55" s="76">
        <f t="shared" si="10"/>
        <v>169.26720000000003</v>
      </c>
      <c r="AB55" s="115" t="s">
        <v>303</v>
      </c>
      <c r="AC55" s="134">
        <v>1614.0103365053369</v>
      </c>
      <c r="AD55" s="140">
        <f t="shared" si="11"/>
        <v>9.5352811206502892</v>
      </c>
      <c r="AE55" s="141">
        <f t="shared" si="12"/>
        <v>1310.0103365053369</v>
      </c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</row>
    <row r="56" spans="1:56" ht="17.25" customHeight="1">
      <c r="A56" s="1">
        <v>49</v>
      </c>
      <c r="B56" s="63" t="s">
        <v>120</v>
      </c>
      <c r="C56" s="63">
        <v>1</v>
      </c>
      <c r="D56" s="64" t="s">
        <v>48</v>
      </c>
      <c r="E56" s="65" t="s">
        <v>49</v>
      </c>
      <c r="F56" s="64">
        <v>14</v>
      </c>
      <c r="G56" s="66">
        <v>40</v>
      </c>
      <c r="H56" s="67">
        <v>0.56000000000000005</v>
      </c>
      <c r="I56" s="64">
        <v>3200</v>
      </c>
      <c r="J56" s="68">
        <v>1792.0000000000002</v>
      </c>
      <c r="K56" s="69">
        <f t="shared" si="3"/>
        <v>311.80799999999999</v>
      </c>
      <c r="L56" s="64" t="s">
        <v>283</v>
      </c>
      <c r="M56" s="70">
        <v>14</v>
      </c>
      <c r="N56" s="70"/>
      <c r="O56" s="70"/>
      <c r="P56" s="65" t="s">
        <v>50</v>
      </c>
      <c r="Q56" s="71">
        <v>13</v>
      </c>
      <c r="R56" s="72">
        <v>0</v>
      </c>
      <c r="S56" s="128">
        <f t="shared" si="4"/>
        <v>3200</v>
      </c>
      <c r="T56" s="130">
        <f t="shared" si="5"/>
        <v>0.182</v>
      </c>
      <c r="U56" s="73">
        <f t="shared" si="6"/>
        <v>582.4</v>
      </c>
      <c r="V56" s="74">
        <v>0</v>
      </c>
      <c r="W56" s="74">
        <v>0</v>
      </c>
      <c r="X56" s="129">
        <f t="shared" si="7"/>
        <v>0</v>
      </c>
      <c r="Y56" s="73">
        <f t="shared" si="8"/>
        <v>582.4</v>
      </c>
      <c r="Z56" s="75">
        <f t="shared" si="9"/>
        <v>101.33759999999999</v>
      </c>
      <c r="AA56" s="76">
        <f t="shared" si="10"/>
        <v>210.47039999999998</v>
      </c>
      <c r="AB56" s="115" t="s">
        <v>303</v>
      </c>
      <c r="AC56" s="134">
        <v>3272.2010884028723</v>
      </c>
      <c r="AD56" s="140">
        <f t="shared" si="11"/>
        <v>15.547084475550351</v>
      </c>
      <c r="AE56" s="141">
        <f t="shared" si="12"/>
        <v>2894.2010884028723</v>
      </c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</row>
    <row r="57" spans="1:56" ht="17.25" customHeight="1">
      <c r="A57" s="1">
        <v>50</v>
      </c>
      <c r="B57" s="63" t="s">
        <v>120</v>
      </c>
      <c r="C57" s="63">
        <v>1</v>
      </c>
      <c r="D57" s="64" t="s">
        <v>48</v>
      </c>
      <c r="E57" s="65" t="s">
        <v>49</v>
      </c>
      <c r="F57" s="64">
        <v>5</v>
      </c>
      <c r="G57" s="66">
        <v>40</v>
      </c>
      <c r="H57" s="67">
        <v>0.2</v>
      </c>
      <c r="I57" s="64">
        <v>3200</v>
      </c>
      <c r="J57" s="68">
        <v>640</v>
      </c>
      <c r="K57" s="69">
        <f t="shared" si="3"/>
        <v>111.35999999999999</v>
      </c>
      <c r="L57" s="64" t="s">
        <v>283</v>
      </c>
      <c r="M57" s="70">
        <v>5</v>
      </c>
      <c r="N57" s="70"/>
      <c r="O57" s="70"/>
      <c r="P57" s="65" t="s">
        <v>50</v>
      </c>
      <c r="Q57" s="71">
        <v>13</v>
      </c>
      <c r="R57" s="72">
        <v>0</v>
      </c>
      <c r="S57" s="128">
        <f t="shared" si="4"/>
        <v>3200</v>
      </c>
      <c r="T57" s="130">
        <f t="shared" si="5"/>
        <v>6.5000000000000002E-2</v>
      </c>
      <c r="U57" s="73">
        <f t="shared" si="6"/>
        <v>208</v>
      </c>
      <c r="V57" s="74">
        <v>0</v>
      </c>
      <c r="W57" s="74">
        <v>0</v>
      </c>
      <c r="X57" s="129">
        <f t="shared" si="7"/>
        <v>0</v>
      </c>
      <c r="Y57" s="73">
        <f t="shared" si="8"/>
        <v>208</v>
      </c>
      <c r="Z57" s="75">
        <f t="shared" si="9"/>
        <v>36.192</v>
      </c>
      <c r="AA57" s="76">
        <f t="shared" si="10"/>
        <v>75.167999999999978</v>
      </c>
      <c r="AB57" s="115" t="s">
        <v>303</v>
      </c>
      <c r="AC57" s="134">
        <v>1168.6432458581689</v>
      </c>
      <c r="AD57" s="140">
        <f t="shared" si="11"/>
        <v>15.547084475550358</v>
      </c>
      <c r="AE57" s="141">
        <f t="shared" si="12"/>
        <v>1033.6432458581689</v>
      </c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</row>
    <row r="58" spans="1:56" ht="17.25" customHeight="1">
      <c r="A58" s="1">
        <v>51</v>
      </c>
      <c r="B58" s="63" t="s">
        <v>252</v>
      </c>
      <c r="C58" s="63">
        <v>1</v>
      </c>
      <c r="D58" s="64" t="s">
        <v>48</v>
      </c>
      <c r="E58" s="65" t="s">
        <v>49</v>
      </c>
      <c r="F58" s="64">
        <v>4</v>
      </c>
      <c r="G58" s="66">
        <v>40</v>
      </c>
      <c r="H58" s="67">
        <v>0.16</v>
      </c>
      <c r="I58" s="64">
        <v>3200</v>
      </c>
      <c r="J58" s="68">
        <v>512</v>
      </c>
      <c r="K58" s="69">
        <f t="shared" si="3"/>
        <v>89.087999999999994</v>
      </c>
      <c r="L58" s="64" t="s">
        <v>283</v>
      </c>
      <c r="M58" s="70">
        <v>4</v>
      </c>
      <c r="N58" s="70"/>
      <c r="O58" s="70"/>
      <c r="P58" s="65" t="s">
        <v>50</v>
      </c>
      <c r="Q58" s="71">
        <v>13</v>
      </c>
      <c r="R58" s="72">
        <v>0</v>
      </c>
      <c r="S58" s="128">
        <f t="shared" si="4"/>
        <v>3200</v>
      </c>
      <c r="T58" s="130">
        <f t="shared" si="5"/>
        <v>5.1999999999999998E-2</v>
      </c>
      <c r="U58" s="73">
        <f t="shared" si="6"/>
        <v>166.4</v>
      </c>
      <c r="V58" s="74">
        <v>0</v>
      </c>
      <c r="W58" s="74">
        <v>0</v>
      </c>
      <c r="X58" s="129">
        <f t="shared" si="7"/>
        <v>0</v>
      </c>
      <c r="Y58" s="73">
        <f t="shared" si="8"/>
        <v>166.4</v>
      </c>
      <c r="Z58" s="75">
        <f t="shared" si="9"/>
        <v>28.953599999999998</v>
      </c>
      <c r="AA58" s="76">
        <f t="shared" si="10"/>
        <v>60.134399999999999</v>
      </c>
      <c r="AB58" s="115" t="s">
        <v>303</v>
      </c>
      <c r="AC58" s="134">
        <v>934.91459668653499</v>
      </c>
      <c r="AD58" s="140">
        <f t="shared" si="11"/>
        <v>15.547084475550351</v>
      </c>
      <c r="AE58" s="141">
        <f t="shared" si="12"/>
        <v>826.91459668653499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</row>
    <row r="59" spans="1:56" ht="17.25" customHeight="1">
      <c r="A59" s="1">
        <v>52</v>
      </c>
      <c r="B59" s="63" t="s">
        <v>252</v>
      </c>
      <c r="C59" s="63">
        <v>1</v>
      </c>
      <c r="D59" s="64" t="s">
        <v>48</v>
      </c>
      <c r="E59" s="65" t="s">
        <v>49</v>
      </c>
      <c r="F59" s="64">
        <v>4</v>
      </c>
      <c r="G59" s="66">
        <v>40</v>
      </c>
      <c r="H59" s="67">
        <v>0.16</v>
      </c>
      <c r="I59" s="64">
        <v>3200</v>
      </c>
      <c r="J59" s="68">
        <v>512</v>
      </c>
      <c r="K59" s="69">
        <f t="shared" si="3"/>
        <v>89.087999999999994</v>
      </c>
      <c r="L59" s="64" t="s">
        <v>283</v>
      </c>
      <c r="M59" s="70">
        <v>4</v>
      </c>
      <c r="N59" s="70"/>
      <c r="O59" s="70"/>
      <c r="P59" s="65" t="s">
        <v>50</v>
      </c>
      <c r="Q59" s="71">
        <v>13</v>
      </c>
      <c r="R59" s="72">
        <v>0</v>
      </c>
      <c r="S59" s="128">
        <f t="shared" si="4"/>
        <v>3200</v>
      </c>
      <c r="T59" s="130">
        <f t="shared" si="5"/>
        <v>5.1999999999999998E-2</v>
      </c>
      <c r="U59" s="73">
        <f t="shared" si="6"/>
        <v>166.4</v>
      </c>
      <c r="V59" s="74">
        <v>0</v>
      </c>
      <c r="W59" s="74">
        <v>0</v>
      </c>
      <c r="X59" s="129">
        <f t="shared" si="7"/>
        <v>0</v>
      </c>
      <c r="Y59" s="73">
        <f t="shared" si="8"/>
        <v>166.4</v>
      </c>
      <c r="Z59" s="75">
        <f t="shared" si="9"/>
        <v>28.953599999999998</v>
      </c>
      <c r="AA59" s="76">
        <f t="shared" si="10"/>
        <v>60.134399999999999</v>
      </c>
      <c r="AB59" s="115" t="s">
        <v>303</v>
      </c>
      <c r="AC59" s="134">
        <v>934.91459668653499</v>
      </c>
      <c r="AD59" s="140">
        <f t="shared" si="11"/>
        <v>15.547084475550351</v>
      </c>
      <c r="AE59" s="141">
        <f t="shared" si="12"/>
        <v>826.91459668653499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</row>
    <row r="60" spans="1:56" ht="17.25" customHeight="1">
      <c r="A60" s="1">
        <v>53</v>
      </c>
      <c r="B60" s="63" t="s">
        <v>105</v>
      </c>
      <c r="C60" s="63">
        <v>1</v>
      </c>
      <c r="D60" s="64" t="s">
        <v>81</v>
      </c>
      <c r="E60" s="65" t="s">
        <v>45</v>
      </c>
      <c r="F60" s="64">
        <v>8</v>
      </c>
      <c r="G60" s="66">
        <v>60</v>
      </c>
      <c r="H60" s="67">
        <v>0.48</v>
      </c>
      <c r="I60" s="64">
        <v>3200</v>
      </c>
      <c r="J60" s="68">
        <v>1536</v>
      </c>
      <c r="K60" s="69">
        <f t="shared" si="3"/>
        <v>267.26400000000001</v>
      </c>
      <c r="L60" s="64" t="s">
        <v>348</v>
      </c>
      <c r="M60" s="70">
        <v>8</v>
      </c>
      <c r="N60" s="70"/>
      <c r="O60" s="70"/>
      <c r="P60" s="65" t="s">
        <v>46</v>
      </c>
      <c r="Q60" s="71">
        <v>22</v>
      </c>
      <c r="R60" s="72">
        <v>0</v>
      </c>
      <c r="S60" s="128">
        <f t="shared" si="4"/>
        <v>3200</v>
      </c>
      <c r="T60" s="130">
        <f t="shared" si="5"/>
        <v>0.17599999999999999</v>
      </c>
      <c r="U60" s="73">
        <f t="shared" si="6"/>
        <v>563.19999999999993</v>
      </c>
      <c r="V60" s="74">
        <v>0</v>
      </c>
      <c r="W60" s="74">
        <v>0</v>
      </c>
      <c r="X60" s="129">
        <f t="shared" si="7"/>
        <v>0</v>
      </c>
      <c r="Y60" s="73">
        <f t="shared" si="8"/>
        <v>563.19999999999993</v>
      </c>
      <c r="Z60" s="75">
        <f t="shared" si="9"/>
        <v>97.996799999999979</v>
      </c>
      <c r="AA60" s="76">
        <f t="shared" si="10"/>
        <v>169.26720000000003</v>
      </c>
      <c r="AB60" s="115" t="s">
        <v>303</v>
      </c>
      <c r="AC60" s="134">
        <v>1614.0103365053369</v>
      </c>
      <c r="AD60" s="140">
        <f t="shared" si="11"/>
        <v>9.5352811206502892</v>
      </c>
      <c r="AE60" s="141">
        <f t="shared" si="12"/>
        <v>1310.0103365053369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</row>
    <row r="61" spans="1:56" ht="17.25" customHeight="1">
      <c r="A61" s="1">
        <v>54</v>
      </c>
      <c r="B61" s="63" t="s">
        <v>277</v>
      </c>
      <c r="C61" s="63">
        <v>1</v>
      </c>
      <c r="D61" s="64" t="s">
        <v>48</v>
      </c>
      <c r="E61" s="65" t="s">
        <v>49</v>
      </c>
      <c r="F61" s="64">
        <v>1</v>
      </c>
      <c r="G61" s="66">
        <v>40</v>
      </c>
      <c r="H61" s="67">
        <v>0.04</v>
      </c>
      <c r="I61" s="64">
        <v>3200</v>
      </c>
      <c r="J61" s="68">
        <v>128</v>
      </c>
      <c r="K61" s="69">
        <f t="shared" si="3"/>
        <v>22.271999999999998</v>
      </c>
      <c r="L61" s="64" t="s">
        <v>283</v>
      </c>
      <c r="M61" s="70">
        <v>1</v>
      </c>
      <c r="N61" s="70"/>
      <c r="O61" s="70"/>
      <c r="P61" s="65" t="s">
        <v>50</v>
      </c>
      <c r="Q61" s="71">
        <v>13</v>
      </c>
      <c r="R61" s="72">
        <v>0</v>
      </c>
      <c r="S61" s="128">
        <f t="shared" si="4"/>
        <v>3200</v>
      </c>
      <c r="T61" s="130">
        <f t="shared" si="5"/>
        <v>1.2999999999999999E-2</v>
      </c>
      <c r="U61" s="73">
        <f t="shared" si="6"/>
        <v>41.6</v>
      </c>
      <c r="V61" s="74">
        <v>0</v>
      </c>
      <c r="W61" s="74">
        <v>0</v>
      </c>
      <c r="X61" s="129">
        <f t="shared" si="7"/>
        <v>0</v>
      </c>
      <c r="Y61" s="73">
        <f t="shared" si="8"/>
        <v>41.6</v>
      </c>
      <c r="Z61" s="75">
        <f t="shared" si="9"/>
        <v>7.2383999999999995</v>
      </c>
      <c r="AA61" s="76">
        <f t="shared" si="10"/>
        <v>15.0336</v>
      </c>
      <c r="AB61" s="115" t="s">
        <v>303</v>
      </c>
      <c r="AC61" s="134">
        <v>233.72864917163375</v>
      </c>
      <c r="AD61" s="140">
        <f t="shared" si="11"/>
        <v>15.547084475550351</v>
      </c>
      <c r="AE61" s="141">
        <f t="shared" si="12"/>
        <v>206.72864917163375</v>
      </c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</row>
    <row r="62" spans="1:56" ht="17.25" customHeight="1" thickBot="1">
      <c r="A62" s="1">
        <v>59</v>
      </c>
      <c r="B62" s="63" t="s">
        <v>106</v>
      </c>
      <c r="C62" s="63" t="s">
        <v>107</v>
      </c>
      <c r="D62" s="64" t="s">
        <v>278</v>
      </c>
      <c r="E62" s="65" t="s">
        <v>56</v>
      </c>
      <c r="F62" s="64">
        <v>20</v>
      </c>
      <c r="G62" s="66">
        <v>48</v>
      </c>
      <c r="H62" s="67">
        <v>0.96</v>
      </c>
      <c r="I62" s="64">
        <v>4380</v>
      </c>
      <c r="J62" s="68">
        <v>4204.8</v>
      </c>
      <c r="K62" s="69">
        <f t="shared" si="3"/>
        <v>731.63519999999994</v>
      </c>
      <c r="L62" s="64" t="s">
        <v>288</v>
      </c>
      <c r="M62" s="70">
        <v>20</v>
      </c>
      <c r="N62" s="70"/>
      <c r="O62" s="70"/>
      <c r="P62" s="65" t="s">
        <v>109</v>
      </c>
      <c r="Q62" s="71">
        <v>12</v>
      </c>
      <c r="R62" s="72">
        <v>0</v>
      </c>
      <c r="S62" s="128">
        <f t="shared" si="4"/>
        <v>4380</v>
      </c>
      <c r="T62" s="130">
        <f t="shared" si="5"/>
        <v>0.24</v>
      </c>
      <c r="U62" s="73">
        <f t="shared" si="6"/>
        <v>1051.2</v>
      </c>
      <c r="V62" s="74">
        <v>0</v>
      </c>
      <c r="W62" s="74">
        <v>0</v>
      </c>
      <c r="X62" s="129">
        <f t="shared" si="7"/>
        <v>0</v>
      </c>
      <c r="Y62" s="73">
        <f t="shared" si="8"/>
        <v>1051.2</v>
      </c>
      <c r="Z62" s="75">
        <f t="shared" si="9"/>
        <v>182.90879999999999</v>
      </c>
      <c r="AA62" s="76">
        <f t="shared" si="10"/>
        <v>548.72640000000001</v>
      </c>
      <c r="AB62" s="115" t="s">
        <v>300</v>
      </c>
      <c r="AC62" s="135">
        <v>4391.3195137810762</v>
      </c>
      <c r="AD62" s="140">
        <f t="shared" si="11"/>
        <v>8.0027487538071362</v>
      </c>
      <c r="AE62" s="141">
        <f t="shared" si="12"/>
        <v>3671.3195137810762</v>
      </c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</row>
    <row r="63" spans="1:56" s="93" customFormat="1" ht="15.75" thickBot="1">
      <c r="A63" s="1"/>
      <c r="B63" s="77"/>
      <c r="C63" s="78"/>
      <c r="D63" s="78"/>
      <c r="E63" s="79"/>
      <c r="F63" s="80">
        <f>SUM(F8:F62)</f>
        <v>410</v>
      </c>
      <c r="G63" s="81"/>
      <c r="H63" s="82">
        <f>SUM(H8:H62)</f>
        <v>26.44199999999999</v>
      </c>
      <c r="I63" s="83"/>
      <c r="J63" s="84">
        <v>103691.68</v>
      </c>
      <c r="K63" s="85">
        <f>SUM(K8:K62)</f>
        <v>13855.132800000007</v>
      </c>
      <c r="L63" s="81"/>
      <c r="M63" s="131">
        <f>SUM(M8:M62)</f>
        <v>367</v>
      </c>
      <c r="N63" s="87"/>
      <c r="O63" s="87"/>
      <c r="P63" s="81"/>
      <c r="Q63" s="81"/>
      <c r="R63" s="81"/>
      <c r="S63" s="81"/>
      <c r="T63" s="88">
        <f>SUM(T8:T62)</f>
        <v>12.940000000000001</v>
      </c>
      <c r="U63" s="80">
        <f>SUM(U8:U62)</f>
        <v>35283.199999999983</v>
      </c>
      <c r="V63" s="89"/>
      <c r="W63" s="89"/>
      <c r="X63" s="89"/>
      <c r="Y63" s="90">
        <f>SUM(Y8:Y62)</f>
        <v>35448.319999999985</v>
      </c>
      <c r="Z63" s="91">
        <f>SUM(Z8:Z62)</f>
        <v>6168.0076800000024</v>
      </c>
      <c r="AA63" s="85">
        <f>SUM(AA8:AA62)</f>
        <v>7687.125119999997</v>
      </c>
      <c r="AB63" s="85"/>
      <c r="AC63" s="136">
        <f>SUM(AC8:AC62)</f>
        <v>93372.99202254141</v>
      </c>
      <c r="AD63" s="140">
        <f t="shared" si="11"/>
        <v>12.146672594102572</v>
      </c>
      <c r="AE63" s="147">
        <f>SUM(AE8:AE62)</f>
        <v>79870.992022541381</v>
      </c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</row>
    <row r="64" spans="1:56" ht="13.5" thickBot="1">
      <c r="E64" s="94"/>
      <c r="F64" s="4"/>
      <c r="G64" s="4"/>
      <c r="H64" s="4"/>
      <c r="K64" s="4"/>
      <c r="M64" s="4"/>
      <c r="N64" s="4"/>
      <c r="O64" s="4"/>
      <c r="P64" s="4"/>
      <c r="Q64" s="4"/>
      <c r="R64" s="4"/>
      <c r="S64" s="4"/>
      <c r="T64" s="4"/>
      <c r="V64" s="4"/>
      <c r="W64" s="4"/>
      <c r="X64" s="4"/>
      <c r="Y64" s="4"/>
      <c r="Z64" s="4"/>
      <c r="AA64" s="4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spans="1:56" ht="27" customHeight="1" thickBot="1">
      <c r="B65" s="95" t="s">
        <v>37</v>
      </c>
      <c r="C65" s="96"/>
      <c r="D65" s="97">
        <f>K63-Z63</f>
        <v>7687.1251200000042</v>
      </c>
      <c r="E65" s="98"/>
      <c r="F65" s="4"/>
      <c r="G65" s="4"/>
      <c r="H65" s="4"/>
      <c r="J65" s="99"/>
      <c r="K65" s="123" t="s">
        <v>324</v>
      </c>
      <c r="L65" s="184" t="s">
        <v>305</v>
      </c>
      <c r="M65" s="185"/>
      <c r="N65" s="185"/>
      <c r="O65" s="185"/>
      <c r="P65" s="185"/>
      <c r="Q65" s="207"/>
      <c r="R65" s="123" t="s">
        <v>298</v>
      </c>
      <c r="S65" s="123" t="s">
        <v>321</v>
      </c>
      <c r="T65" s="194" t="s">
        <v>329</v>
      </c>
      <c r="U65" s="212"/>
      <c r="V65" s="194" t="s">
        <v>354</v>
      </c>
      <c r="W65" s="213"/>
      <c r="X65" s="213"/>
      <c r="Y65" s="213"/>
      <c r="Z65" s="213"/>
      <c r="AA65" s="212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</row>
    <row r="66" spans="1:56" ht="18" customHeight="1">
      <c r="B66" s="101" t="s">
        <v>38</v>
      </c>
      <c r="C66" s="102"/>
      <c r="D66" s="103">
        <f>H63-T63</f>
        <v>13.501999999999988</v>
      </c>
      <c r="E66" s="104"/>
      <c r="F66" s="4"/>
      <c r="G66" s="4"/>
      <c r="H66" s="4"/>
      <c r="K66" s="137">
        <v>36</v>
      </c>
      <c r="L66" s="116" t="s">
        <v>288</v>
      </c>
      <c r="M66" s="117" t="s">
        <v>306</v>
      </c>
      <c r="N66" s="117"/>
      <c r="O66" s="117"/>
      <c r="P66" s="117"/>
      <c r="Q66" s="118"/>
      <c r="R66" s="124" t="s">
        <v>332</v>
      </c>
      <c r="S66" s="125">
        <v>1500</v>
      </c>
      <c r="T66" s="196" t="s">
        <v>330</v>
      </c>
      <c r="U66" s="196"/>
      <c r="V66" s="190" t="s">
        <v>331</v>
      </c>
      <c r="W66" s="202"/>
      <c r="X66" s="202"/>
      <c r="Y66" s="202"/>
      <c r="Z66" s="202"/>
      <c r="AA66" s="202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</row>
    <row r="67" spans="1:56" s="110" customFormat="1" ht="16.5" thickBot="1">
      <c r="A67" s="1"/>
      <c r="B67" s="105" t="s">
        <v>39</v>
      </c>
      <c r="C67" s="106"/>
      <c r="D67" s="107">
        <f>J63-Y63</f>
        <v>68243.360000000015</v>
      </c>
      <c r="E67" s="108"/>
      <c r="F67" s="4"/>
      <c r="G67" s="4"/>
      <c r="H67" s="4"/>
      <c r="I67" s="6"/>
      <c r="J67" s="109"/>
      <c r="K67" s="137">
        <v>25</v>
      </c>
      <c r="L67" s="119" t="s">
        <v>296</v>
      </c>
      <c r="M67" s="117" t="s">
        <v>306</v>
      </c>
      <c r="N67" s="117"/>
      <c r="O67" s="120"/>
      <c r="P67" s="120"/>
      <c r="Q67" s="121"/>
      <c r="R67" s="124" t="s">
        <v>332</v>
      </c>
      <c r="S67" s="126">
        <v>850</v>
      </c>
      <c r="T67" s="196" t="s">
        <v>330</v>
      </c>
      <c r="U67" s="196"/>
      <c r="V67" s="190" t="s">
        <v>344</v>
      </c>
      <c r="W67" s="202"/>
      <c r="X67" s="202"/>
      <c r="Y67" s="202"/>
      <c r="Z67" s="202"/>
      <c r="AA67" s="202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</row>
    <row r="68" spans="1:56" ht="20.25">
      <c r="B68" s="150"/>
      <c r="C68" s="149"/>
      <c r="D68" s="152"/>
      <c r="K68" s="137">
        <v>189</v>
      </c>
      <c r="L68" s="119" t="s">
        <v>283</v>
      </c>
      <c r="M68" s="122" t="s">
        <v>308</v>
      </c>
      <c r="N68" s="120"/>
      <c r="O68" s="120"/>
      <c r="P68" s="120"/>
      <c r="Q68" s="121"/>
      <c r="R68" s="124" t="s">
        <v>303</v>
      </c>
      <c r="S68" s="126">
        <v>900</v>
      </c>
      <c r="T68" s="196" t="s">
        <v>336</v>
      </c>
      <c r="U68" s="196"/>
      <c r="V68" s="192" t="s">
        <v>337</v>
      </c>
      <c r="W68" s="208"/>
      <c r="X68" s="208"/>
      <c r="Y68" s="208"/>
      <c r="Z68" s="208"/>
      <c r="AA68" s="208"/>
    </row>
    <row r="69" spans="1:56" ht="15.75">
      <c r="B69" s="150"/>
      <c r="C69" s="149"/>
      <c r="D69" s="153"/>
      <c r="K69" s="137">
        <v>12</v>
      </c>
      <c r="L69" s="119" t="s">
        <v>346</v>
      </c>
      <c r="M69" s="122" t="s">
        <v>309</v>
      </c>
      <c r="N69" s="120"/>
      <c r="O69" s="120"/>
      <c r="P69" s="120"/>
      <c r="Q69" s="121"/>
      <c r="R69" s="124" t="s">
        <v>304</v>
      </c>
      <c r="S69" s="126">
        <v>11738</v>
      </c>
      <c r="T69" s="196" t="s">
        <v>338</v>
      </c>
      <c r="U69" s="196"/>
      <c r="V69" s="192" t="s">
        <v>357</v>
      </c>
      <c r="W69" s="214"/>
      <c r="X69" s="214"/>
      <c r="Y69" s="214"/>
      <c r="Z69" s="214"/>
      <c r="AA69" s="214"/>
    </row>
    <row r="70" spans="1:56" ht="15">
      <c r="K70" s="137">
        <v>32</v>
      </c>
      <c r="L70" s="119" t="s">
        <v>286</v>
      </c>
      <c r="M70" s="122" t="s">
        <v>310</v>
      </c>
      <c r="N70" s="120"/>
      <c r="O70" s="120"/>
      <c r="P70" s="120"/>
      <c r="Q70" s="121"/>
      <c r="R70" s="124" t="s">
        <v>303</v>
      </c>
      <c r="S70" s="126">
        <v>2213</v>
      </c>
      <c r="T70" s="196" t="s">
        <v>355</v>
      </c>
      <c r="U70" s="196"/>
      <c r="V70" s="192" t="s">
        <v>356</v>
      </c>
      <c r="W70" s="208"/>
      <c r="X70" s="208"/>
      <c r="Y70" s="208"/>
      <c r="Z70" s="208"/>
      <c r="AA70" s="208"/>
    </row>
    <row r="71" spans="1:56" ht="15">
      <c r="K71" s="137">
        <v>44</v>
      </c>
      <c r="L71" s="119" t="s">
        <v>348</v>
      </c>
      <c r="M71" s="122" t="s">
        <v>319</v>
      </c>
      <c r="N71" s="120"/>
      <c r="O71" s="120"/>
      <c r="P71" s="120"/>
      <c r="Q71" s="121"/>
      <c r="R71" s="124" t="s">
        <v>303</v>
      </c>
      <c r="S71" s="126">
        <v>2300</v>
      </c>
      <c r="T71" s="196" t="s">
        <v>343</v>
      </c>
      <c r="U71" s="196"/>
      <c r="V71" s="192" t="s">
        <v>347</v>
      </c>
      <c r="W71" s="208"/>
      <c r="X71" s="208"/>
      <c r="Y71" s="208"/>
      <c r="Z71" s="208"/>
      <c r="AA71" s="208"/>
    </row>
    <row r="72" spans="1:56" ht="15">
      <c r="K72" s="137">
        <v>29</v>
      </c>
      <c r="L72" s="119" t="s">
        <v>297</v>
      </c>
      <c r="M72" s="122" t="s">
        <v>320</v>
      </c>
      <c r="N72" s="120"/>
      <c r="O72" s="120"/>
      <c r="P72" s="120"/>
      <c r="Q72" s="121"/>
      <c r="R72" s="124" t="s">
        <v>303</v>
      </c>
      <c r="S72" s="126">
        <v>3600</v>
      </c>
      <c r="T72" s="196" t="s">
        <v>343</v>
      </c>
      <c r="U72" s="196"/>
      <c r="V72" s="203" t="s">
        <v>349</v>
      </c>
      <c r="W72" s="204"/>
      <c r="X72" s="204"/>
      <c r="Y72" s="204"/>
      <c r="Z72" s="204"/>
      <c r="AA72" s="205"/>
    </row>
    <row r="73" spans="1:56">
      <c r="K73" s="159"/>
      <c r="U73" s="155"/>
    </row>
  </sheetData>
  <autoFilter ref="A7:BD63"/>
  <sortState ref="L89:L147">
    <sortCondition ref="L89:L147"/>
  </sortState>
  <mergeCells count="18">
    <mergeCell ref="T68:U68"/>
    <mergeCell ref="T69:U69"/>
    <mergeCell ref="L65:Q65"/>
    <mergeCell ref="AE5:AE7"/>
    <mergeCell ref="T65:U65"/>
    <mergeCell ref="T66:U66"/>
    <mergeCell ref="T67:U67"/>
    <mergeCell ref="V65:AA65"/>
    <mergeCell ref="V66:AA66"/>
    <mergeCell ref="V67:AA67"/>
    <mergeCell ref="V68:AA68"/>
    <mergeCell ref="V69:AA69"/>
    <mergeCell ref="V70:AA70"/>
    <mergeCell ref="V71:AA71"/>
    <mergeCell ref="V72:AA72"/>
    <mergeCell ref="T70:U70"/>
    <mergeCell ref="T71:U71"/>
    <mergeCell ref="T72:U72"/>
  </mergeCells>
  <pageMargins left="0.7" right="0.7" top="0.75" bottom="0.75" header="0.3" footer="0.3"/>
  <pageSetup paperSize="17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Thoreau</vt:lpstr>
      <vt:lpstr>Ripley</vt:lpstr>
      <vt:lpstr>Alcott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Judge</dc:creator>
  <cp:lastModifiedBy>Jan Aceti</cp:lastModifiedBy>
  <cp:lastPrinted>2016-08-08T18:46:43Z</cp:lastPrinted>
  <dcterms:created xsi:type="dcterms:W3CDTF">2016-06-07T17:36:38Z</dcterms:created>
  <dcterms:modified xsi:type="dcterms:W3CDTF">2016-11-10T22:15:33Z</dcterms:modified>
</cp:coreProperties>
</file>